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60" windowWidth="8570" windowHeight="4380" tabRatio="765" firstSheet="1" activeTab="8"/>
  </bookViews>
  <sheets>
    <sheet name="Mucluc" sheetId="1" state="hidden" r:id="rId1"/>
    <sheet name="Muc Luc" sheetId="2" r:id="rId2"/>
    <sheet name="BIEU 01.CH" sheetId="3" r:id="rId3"/>
    <sheet name="BIEU 02.CH" sheetId="4" r:id="rId4"/>
    <sheet name="BIEU 06.CH" sheetId="5" r:id="rId5"/>
    <sheet name="BIEU 07.CH" sheetId="6" r:id="rId6"/>
    <sheet name="BIEU 08.CH" sheetId="7" r:id="rId7"/>
    <sheet name="BIEU 09.CH" sheetId="8" r:id="rId8"/>
    <sheet name="BIEU 10.CH" sheetId="9" r:id="rId9"/>
    <sheet name="BIEU 11.CH" sheetId="10" r:id="rId10"/>
    <sheet name="BIEU 13.CH" sheetId="11" r:id="rId11"/>
    <sheet name="BIEU 01.CH (2)" sheetId="12" state="hidden" r:id="rId12"/>
    <sheet name="00000000" sheetId="13" state="veryHidden" r:id="rId13"/>
    <sheet name="10000000" sheetId="14" state="veryHidden" r:id="rId14"/>
  </sheets>
  <externalReferences>
    <externalReference r:id="rId17"/>
  </externalReferences>
  <definedNames>
    <definedName name="_Fill" hidden="1">#REF!</definedName>
    <definedName name="_xlnm._FilterDatabase" localSheetId="8" hidden="1">'BIEU 10.CH'!$A$7:$M$181</definedName>
    <definedName name="DVHC">OFFSET('[1]data'!$C$7,,,COUNTA('[1]data'!$C$7:$C$8060)+50,1)</definedName>
    <definedName name="Ma">OFFSET(DVHC,,5)</definedName>
    <definedName name="Nam">OFFSET(DVHC,,4)</definedName>
    <definedName name="_xlnm.Print_Titles" localSheetId="8">'BIEU 10.CH'!$5:$7</definedName>
    <definedName name="_xlnm.Print_Titles">#N/A</definedName>
  </definedNames>
  <calcPr fullCalcOnLoad="1"/>
</workbook>
</file>

<file path=xl/comments9.xml><?xml version="1.0" encoding="utf-8"?>
<comments xmlns="http://schemas.openxmlformats.org/spreadsheetml/2006/main">
  <authors>
    <author>Author</author>
  </authors>
  <commentList>
    <comment ref="I31" authorId="0">
      <text>
        <r>
          <rPr>
            <b/>
            <sz val="9"/>
            <rFont val="Tahoma"/>
            <family val="2"/>
          </rPr>
          <t>Author:</t>
        </r>
        <r>
          <rPr>
            <sz val="9"/>
            <rFont val="Tahoma"/>
            <family val="2"/>
          </rPr>
          <t xml:space="preserve">
1.9(ONT); NTS(0.34); BCS(0.06);DGD(0.15); DTT(0.15)</t>
        </r>
      </text>
    </comment>
    <comment ref="I51" authorId="0">
      <text>
        <r>
          <rPr>
            <b/>
            <sz val="9"/>
            <rFont val="Tahoma"/>
            <family val="2"/>
          </rPr>
          <t>Author:</t>
        </r>
        <r>
          <rPr>
            <sz val="9"/>
            <rFont val="Tahoma"/>
            <family val="2"/>
          </rPr>
          <t xml:space="preserve">
DTT</t>
        </r>
      </text>
    </comment>
    <comment ref="I53" authorId="0">
      <text>
        <r>
          <rPr>
            <b/>
            <sz val="9"/>
            <rFont val="Tahoma"/>
            <family val="2"/>
          </rPr>
          <t>Author:</t>
        </r>
        <r>
          <rPr>
            <sz val="9"/>
            <rFont val="Tahoma"/>
            <family val="2"/>
          </rPr>
          <t xml:space="preserve">
ODT</t>
        </r>
      </text>
    </comment>
    <comment ref="I55" authorId="0">
      <text>
        <r>
          <rPr>
            <b/>
            <sz val="9"/>
            <rFont val="Tahoma"/>
            <family val="2"/>
          </rPr>
          <t>Author:</t>
        </r>
        <r>
          <rPr>
            <sz val="9"/>
            <rFont val="Tahoma"/>
            <family val="2"/>
          </rPr>
          <t xml:space="preserve">
ODT</t>
        </r>
      </text>
    </comment>
    <comment ref="I95" authorId="0">
      <text>
        <r>
          <rPr>
            <b/>
            <sz val="9"/>
            <rFont val="Tahoma"/>
            <family val="2"/>
          </rPr>
          <t>Author:</t>
        </r>
        <r>
          <rPr>
            <sz val="9"/>
            <rFont val="Tahoma"/>
            <family val="2"/>
          </rPr>
          <t xml:space="preserve">
BHK</t>
        </r>
      </text>
    </comment>
  </commentList>
</comments>
</file>

<file path=xl/sharedStrings.xml><?xml version="1.0" encoding="utf-8"?>
<sst xmlns="http://schemas.openxmlformats.org/spreadsheetml/2006/main" count="2097" uniqueCount="708">
  <si>
    <t>1.1</t>
  </si>
  <si>
    <t>1.2</t>
  </si>
  <si>
    <t>2.1</t>
  </si>
  <si>
    <t>ONT</t>
  </si>
  <si>
    <t>2.2</t>
  </si>
  <si>
    <t>1.3</t>
  </si>
  <si>
    <t>1.4</t>
  </si>
  <si>
    <t>1.5</t>
  </si>
  <si>
    <t>2.3</t>
  </si>
  <si>
    <t>2.4</t>
  </si>
  <si>
    <t>2.5</t>
  </si>
  <si>
    <t>2.6</t>
  </si>
  <si>
    <t>STT</t>
  </si>
  <si>
    <t>(1)</t>
  </si>
  <si>
    <t>(2)</t>
  </si>
  <si>
    <t>(3)</t>
  </si>
  <si>
    <t>(5)</t>
  </si>
  <si>
    <t>(6)</t>
  </si>
  <si>
    <t>(4)</t>
  </si>
  <si>
    <t>SKC</t>
  </si>
  <si>
    <t>DNL</t>
  </si>
  <si>
    <t>DBV</t>
  </si>
  <si>
    <t>CQP</t>
  </si>
  <si>
    <t>CAN</t>
  </si>
  <si>
    <t>TSC</t>
  </si>
  <si>
    <t>Mã</t>
  </si>
  <si>
    <t>LUA</t>
  </si>
  <si>
    <t>HNK</t>
  </si>
  <si>
    <t>CLN</t>
  </si>
  <si>
    <t>RSX</t>
  </si>
  <si>
    <t>RPH</t>
  </si>
  <si>
    <t>RDD</t>
  </si>
  <si>
    <t>NTS</t>
  </si>
  <si>
    <t>LMU</t>
  </si>
  <si>
    <t>NKH</t>
  </si>
  <si>
    <t>ODT</t>
  </si>
  <si>
    <t>NTD</t>
  </si>
  <si>
    <t>PNK</t>
  </si>
  <si>
    <t>DKH</t>
  </si>
  <si>
    <t>DXH</t>
  </si>
  <si>
    <t>Ký hiệu biểu</t>
  </si>
  <si>
    <t>Tên biểu</t>
  </si>
  <si>
    <t>DRA</t>
  </si>
  <si>
    <t>Đất nông nghiệp</t>
  </si>
  <si>
    <t>NNP</t>
  </si>
  <si>
    <t>LUC</t>
  </si>
  <si>
    <t>Đất trồng cây hàng năm khác</t>
  </si>
  <si>
    <t>Đất trồng cây lâu năm</t>
  </si>
  <si>
    <t>Đất nuôi trồng thủy sản</t>
  </si>
  <si>
    <t>Đất làm muối</t>
  </si>
  <si>
    <t>Đất nông nghiệp khác</t>
  </si>
  <si>
    <t>Đất phi nông nghiệp</t>
  </si>
  <si>
    <t>DVH</t>
  </si>
  <si>
    <t>DYT</t>
  </si>
  <si>
    <t>DGD</t>
  </si>
  <si>
    <t>DTT</t>
  </si>
  <si>
    <t>SKS</t>
  </si>
  <si>
    <t>DGT</t>
  </si>
  <si>
    <t>DTL</t>
  </si>
  <si>
    <t>DSH</t>
  </si>
  <si>
    <t>DKV</t>
  </si>
  <si>
    <t>DCH</t>
  </si>
  <si>
    <t>TON</t>
  </si>
  <si>
    <t>TIN</t>
  </si>
  <si>
    <t>SON</t>
  </si>
  <si>
    <t>MNC</t>
  </si>
  <si>
    <t>SKX</t>
  </si>
  <si>
    <t>2.7</t>
  </si>
  <si>
    <t>2.8</t>
  </si>
  <si>
    <t>Đất có mặt nước chuyên dùng</t>
  </si>
  <si>
    <t>DTS</t>
  </si>
  <si>
    <t>TMD</t>
  </si>
  <si>
    <t>So sánh</t>
  </si>
  <si>
    <t>1.6</t>
  </si>
  <si>
    <t>CSD</t>
  </si>
  <si>
    <t>SKN</t>
  </si>
  <si>
    <t>Biểu 06a/TKĐĐ</t>
  </si>
  <si>
    <t>Biểu 06b/TKĐĐ</t>
  </si>
  <si>
    <t>Đất sông, ngòi, kênh, rạch, suối</t>
  </si>
  <si>
    <t>Phụ lục số 02</t>
  </si>
  <si>
    <t>Thống kê, kiểm kê diện tích đất nông nghiệp</t>
  </si>
  <si>
    <t>Thống kê, kiểm kê diện tích đất phi nông nghiệp</t>
  </si>
  <si>
    <t>Biểu 01/TKĐĐ</t>
  </si>
  <si>
    <t>Biểu 02/TKĐĐ</t>
  </si>
  <si>
    <t>Biểu 03/TKĐĐ</t>
  </si>
  <si>
    <t>Biểu 04/TKĐĐ</t>
  </si>
  <si>
    <t>Thống kê, kiểm kê diện tích đất đai</t>
  </si>
  <si>
    <t>Thống kê, kiểm kê diện tích đất phân theo đơn vị hành chính</t>
  </si>
  <si>
    <t>Thống kê, kiểm kê diện tích đất theo mục đích được giao, được thuê, được chuyển mục đích sử dụng đất nhưng chưa thực hiện</t>
  </si>
  <si>
    <t>Tổng hợp các trường hợp được giao, được thuê, được chuyển mục đích sử dụng đất nhưng chưa thực hiện</t>
  </si>
  <si>
    <t>Danh sách các trường hợp đã chuyển mục đích sử dụng đất khác với hồ sơ địa chính</t>
  </si>
  <si>
    <t>Biểu 08/TKĐĐ</t>
  </si>
  <si>
    <t>Biểu 09/TKĐĐ</t>
  </si>
  <si>
    <t>Kiểm kê diện tích đất khu bảo tồn thiên nhiên và đa dạng sinh học</t>
  </si>
  <si>
    <t>Biểu 10/TKĐĐ</t>
  </si>
  <si>
    <t>Phân tích nguyên nhân tăng, giảm diện tích của các loại đất</t>
  </si>
  <si>
    <t>Biểu 11/TKĐĐ</t>
  </si>
  <si>
    <t>Cơ cấu diện tích theo mục đích sử dụng đất và đối tượng sử dụng, quản lý đất</t>
  </si>
  <si>
    <t>Biến động diện tích theo mục đích sử dụng đất</t>
  </si>
  <si>
    <t>Biểu 12/TKĐĐ</t>
  </si>
  <si>
    <t>Biểu 13/TKĐĐ</t>
  </si>
  <si>
    <t>Biểu 14/TKĐĐ</t>
  </si>
  <si>
    <t>So sánh hiện trạng sử dụng đất và kế hoạch sử dụng đất trong kỳ quy hoạch</t>
  </si>
  <si>
    <t>Kiểm kê diện tích đất trong các khu vực tổng hợp</t>
  </si>
  <si>
    <t>Thống kê, kiểm kê diện tích đất quốc phòng, đất an ninh</t>
  </si>
  <si>
    <t>DDT</t>
  </si>
  <si>
    <t>Biểu 07/TKĐĐ</t>
  </si>
  <si>
    <t>Biểu 05a/TKĐĐ</t>
  </si>
  <si>
    <t>Biểu 05b/TKĐĐ</t>
  </si>
  <si>
    <t>PNN</t>
  </si>
  <si>
    <t xml:space="preserve">(Ban hành kèm theo Thông tư số 28/2014/TT-BTNMT ngày 02 tháng 6 năm 2014 
của Bộ trưởng Bộ Tài nguyên và Môi trường quy định về thống kê, kiểm kê đất đai và lập bản đồ hiện trạng sử dụng đất)  </t>
  </si>
  <si>
    <t>Đất quốc phòng</t>
  </si>
  <si>
    <t>Đất an ninh</t>
  </si>
  <si>
    <t>Kiểm kê diện tích đất đã chuyển mục đích sử dụng khác với hồ sơ địa chính</t>
  </si>
  <si>
    <t>Kiểm kê diện tích đất có sử dụng kết hợp vào mục đích khác</t>
  </si>
  <si>
    <t>DANH MỤC BIỂU MẪU</t>
  </si>
  <si>
    <t>1.7</t>
  </si>
  <si>
    <t>1.8</t>
  </si>
  <si>
    <t>Đất rừng sản xuất</t>
  </si>
  <si>
    <t>Đất rừng phòng hộ</t>
  </si>
  <si>
    <t>Đất rừng đặc dụng</t>
  </si>
  <si>
    <t>Đất phát triển hạ tầng cấp quốc gia, cấp tỉnh, cấp huyện, cấp xã</t>
  </si>
  <si>
    <t>DHT</t>
  </si>
  <si>
    <t>Đất cụm công nghiệp</t>
  </si>
  <si>
    <t>Đất thương mại, dịch vụ</t>
  </si>
  <si>
    <t>Đất cơ sở sản xuất phi nông nghiệp</t>
  </si>
  <si>
    <t>Đất sử dụng cho hoạt động khoáng sản</t>
  </si>
  <si>
    <t>2.9</t>
  </si>
  <si>
    <t>2.10</t>
  </si>
  <si>
    <t>2.11</t>
  </si>
  <si>
    <t>2.12</t>
  </si>
  <si>
    <t>2.13</t>
  </si>
  <si>
    <t>2.14</t>
  </si>
  <si>
    <t>2.15</t>
  </si>
  <si>
    <t>2.16</t>
  </si>
  <si>
    <t>2.17</t>
  </si>
  <si>
    <t>2.18</t>
  </si>
  <si>
    <t>2.19</t>
  </si>
  <si>
    <t>2.20</t>
  </si>
  <si>
    <t>2.21</t>
  </si>
  <si>
    <t>Đất chưa sử dụng</t>
  </si>
  <si>
    <t>Đất bãi thải, xử lý chất thải</t>
  </si>
  <si>
    <t>Đất ở tại nông thôn</t>
  </si>
  <si>
    <t>Đất ở tại đô thị</t>
  </si>
  <si>
    <t>Đất xây dựng trụ sở của tổ chức sự nghiệp</t>
  </si>
  <si>
    <t>Đất cơ sở tôn giáo</t>
  </si>
  <si>
    <t>Đất sinh hoạt cộng đồng</t>
  </si>
  <si>
    <t>Đất khu vui chơi, giải trí công cộng</t>
  </si>
  <si>
    <t>Đất cơ sở tín ngưỡng</t>
  </si>
  <si>
    <t>Chỉ tiêu sử dụng đất</t>
  </si>
  <si>
    <t>Đơn vị tính: ha</t>
  </si>
  <si>
    <t>Biểu 01/CH</t>
  </si>
  <si>
    <t>Biểu 02/CH</t>
  </si>
  <si>
    <t>Trong đó: Đất chuyên trồng lúa nước</t>
  </si>
  <si>
    <t>Biểu 10/CH</t>
  </si>
  <si>
    <t>Diện tích (ha)</t>
  </si>
  <si>
    <t>Đất trồng lúa</t>
  </si>
  <si>
    <t>Biểu 11/CH</t>
  </si>
  <si>
    <t>Đất giao thông</t>
  </si>
  <si>
    <t>Đất công trình năng lượng</t>
  </si>
  <si>
    <t>Đất có di tích lịch sử - văn hóa</t>
  </si>
  <si>
    <t>Đất xây dựng trụ sở cơ quan</t>
  </si>
  <si>
    <t>Đất phi nông nghiệp khác</t>
  </si>
  <si>
    <t>Đất thủy lợi</t>
  </si>
  <si>
    <t>Đất công trình bưu chính, viễn thông</t>
  </si>
  <si>
    <t>Đất cơ sở khoa học và công nghệ</t>
  </si>
  <si>
    <t>Đất cơ sở dịch vụ xã hội</t>
  </si>
  <si>
    <t>Đất chơ</t>
  </si>
  <si>
    <t>Đất sản xuất vật liệu xây dựng, làm đồ gốm</t>
  </si>
  <si>
    <t>Phân theo đơn vị hành chính (ha)</t>
  </si>
  <si>
    <t xml:space="preserve">TỔNG DTTN (1+2+3) </t>
  </si>
  <si>
    <t>Chỉ tiêu</t>
  </si>
  <si>
    <t>Tăng (+), Giảm (-)</t>
  </si>
  <si>
    <t>Tỷ lệ (%)</t>
  </si>
  <si>
    <t>PHỤ LỤC</t>
  </si>
  <si>
    <t>Đất khu công nghiệp</t>
  </si>
  <si>
    <t>SKK</t>
  </si>
  <si>
    <t>Phân theo đơn vị hành chính phường, xã</t>
  </si>
  <si>
    <t>Tổng diện tích tự nhiên</t>
  </si>
  <si>
    <t>Đất danh lam thắng cảnh</t>
  </si>
  <si>
    <t>DDL</t>
  </si>
  <si>
    <t>Đất xây dựng cơ sở ngoại giao</t>
  </si>
  <si>
    <t>DNG</t>
  </si>
  <si>
    <t>2.22</t>
  </si>
  <si>
    <t>2.23</t>
  </si>
  <si>
    <t>2.24</t>
  </si>
  <si>
    <t>2.25</t>
  </si>
  <si>
    <t>2.26</t>
  </si>
  <si>
    <t>Tổng diện tích</t>
  </si>
  <si>
    <t>(ha)</t>
  </si>
  <si>
    <t>(%)</t>
  </si>
  <si>
    <t>(a)</t>
  </si>
  <si>
    <t>(b)</t>
  </si>
  <si>
    <t>(c)</t>
  </si>
  <si>
    <t>ha</t>
  </si>
  <si>
    <t>Tổng diện tích (ha)</t>
  </si>
  <si>
    <t>NNP/PNN</t>
  </si>
  <si>
    <t>LUA/PNN</t>
  </si>
  <si>
    <t>HNK/PNN</t>
  </si>
  <si>
    <t>CLN/PNN</t>
  </si>
  <si>
    <t>RSX/PNN</t>
  </si>
  <si>
    <t>NTS/PNN</t>
  </si>
  <si>
    <t>NKH/PNN</t>
  </si>
  <si>
    <t>Chuyển đổi cơ cấu sử dụng đất trong nội bộ đất nông nghiệp</t>
  </si>
  <si>
    <t>Đất nông nghiệp chuyển sang đất phi nông nghiệp</t>
  </si>
  <si>
    <t xml:space="preserve">Phân bổ đến từng đơn vị hành chính </t>
  </si>
  <si>
    <t>Đất chợ</t>
  </si>
  <si>
    <t>Cộng giảm</t>
  </si>
  <si>
    <t>Biến động tăng (+), giảm (-)</t>
  </si>
  <si>
    <t>TỔNG DTTN (1+2+3)</t>
  </si>
  <si>
    <t>Cộng tăng</t>
  </si>
  <si>
    <t>Loại đất</t>
  </si>
  <si>
    <t>Khu đô thị - thương mại - dịch vụ</t>
  </si>
  <si>
    <t>Cơ cấu (%)</t>
  </si>
  <si>
    <t xml:space="preserve"> Trong đó: Đất chuyên trồng lúa nước</t>
  </si>
  <si>
    <t>Trong đó: Đất có rừng sản xuất là rừng tự nhiên</t>
  </si>
  <si>
    <t>RSN</t>
  </si>
  <si>
    <t>1.9</t>
  </si>
  <si>
    <t>Đất xây dựng cơ sở văn hóa</t>
  </si>
  <si>
    <t>Đất xây dựng cơ sở y tế</t>
  </si>
  <si>
    <t>Đất xây dựng cơ sở giáo dục và đào tạo</t>
  </si>
  <si>
    <t>Đất xây dựng cơ sở thể dục thể thao</t>
  </si>
  <si>
    <t>Đất xây dựng kho dự trữ quốc gia</t>
  </si>
  <si>
    <t>DKG</t>
  </si>
  <si>
    <t>Đất làm nghĩa trang, nhà tang lễ, nhà hỏa táng</t>
  </si>
  <si>
    <t>KCN</t>
  </si>
  <si>
    <t>KKT</t>
  </si>
  <si>
    <t>Trong đó: đất có rừng sản xuất là rừng tự nhiên</t>
  </si>
  <si>
    <t>RPH/PNN</t>
  </si>
  <si>
    <t>RDD/PNN</t>
  </si>
  <si>
    <t>LMU/PNN</t>
  </si>
  <si>
    <t>PKO/OTC</t>
  </si>
  <si>
    <t>LUC/PNN</t>
  </si>
  <si>
    <t>RSN/PNN</t>
  </si>
  <si>
    <t>Đất phi nông nghiệp không phải là đất ở chuyển sang đất ở</t>
  </si>
  <si>
    <t>Diện tích hiện trạng (ha)</t>
  </si>
  <si>
    <t>Đất đô thị</t>
  </si>
  <si>
    <t>Khu lâm nghiệp (rừng phòng hộ, rừng đặc dụng, rừng sản xuất)</t>
  </si>
  <si>
    <t>Khu phát triển công nghiệp</t>
  </si>
  <si>
    <t>Khu thương mại, dịch vụ</t>
  </si>
  <si>
    <t>(c)=(1)+...+(6)</t>
  </si>
  <si>
    <t>CỦA THỊ XÃ HỒNG LĨNH, TỈNH HÀ TĨNH</t>
  </si>
  <si>
    <t>(6)=(5-4)</t>
  </si>
  <si>
    <t>(7)=(5/4)*100</t>
  </si>
  <si>
    <t>Phường Bắc Hồng</t>
  </si>
  <si>
    <t>Phường Đậu Liêu</t>
  </si>
  <si>
    <t>Phường Đức Thuận</t>
  </si>
  <si>
    <t>Phường Nam Hồng</t>
  </si>
  <si>
    <t>Phường Trung Lương</t>
  </si>
  <si>
    <t>Xã Thuận Lộc</t>
  </si>
  <si>
    <t>CỦA THỊ XÃ HỒNG LĨNH - TỈNH HÀ TĨNH</t>
  </si>
  <si>
    <t>Sử dụng vào loại đất</t>
  </si>
  <si>
    <t>Ghi chú</t>
  </si>
  <si>
    <t>A</t>
  </si>
  <si>
    <t>B</t>
  </si>
  <si>
    <t>Cụm công nghiệp Cổng Khánh 3</t>
  </si>
  <si>
    <t xml:space="preserve">Kè khe Bình Lạng </t>
  </si>
  <si>
    <t>Dự án đường dây 110 kV  Hưng Đông - Can Lộc và Hưng Đông - Linh Cảm</t>
  </si>
  <si>
    <t>Phường Trung lương, P Bắc Hồng, P. Nam Hồng, P. Đậu Liêu</t>
  </si>
  <si>
    <t>Đất bưu chính viễn thông</t>
  </si>
  <si>
    <t>Phường Trung Lương, Đức Thuận, Bắc Hồng, Nam Hồng, Đậu Liêu và Xã Thuận Lộc</t>
  </si>
  <si>
    <t>Đất khu công nghệ cao</t>
  </si>
  <si>
    <t>Đất khu kinh tế</t>
  </si>
  <si>
    <t>KĐT</t>
  </si>
  <si>
    <t>Khu sản xuất nông nghiệp (khu vực chuyên trồng lúa nước, khu vực chuyên trồng cây công nghiệp lâu năm)</t>
  </si>
  <si>
    <t>KNN</t>
  </si>
  <si>
    <t>Khu lâm nghiệp (khu vực rừng phòng hộ, rừng đặc dụng, rừng sản xuất)</t>
  </si>
  <si>
    <t>KLN</t>
  </si>
  <si>
    <t>Khu du lịch</t>
  </si>
  <si>
    <t>KDL</t>
  </si>
  <si>
    <t>Khu bảo tồn thiên nhiên và đa dạng sinh học</t>
  </si>
  <si>
    <t>KBT</t>
  </si>
  <si>
    <t>Khu phát triển công nghiệp (khu công nghiệp, cụm công nghiệp)</t>
  </si>
  <si>
    <t>KPC</t>
  </si>
  <si>
    <t>Khu đô thị (trong đó có khu đô thị mới)</t>
  </si>
  <si>
    <t>DTC</t>
  </si>
  <si>
    <t>Khu thương mại - dịch vụ</t>
  </si>
  <si>
    <t>KTM</t>
  </si>
  <si>
    <t>KDV</t>
  </si>
  <si>
    <t>Khu dân cư nông thôn</t>
  </si>
  <si>
    <t>DNT</t>
  </si>
  <si>
    <t>Khu ở, làng nghề, sản xuất phi nông nghiệp nông thôn</t>
  </si>
  <si>
    <t>KON</t>
  </si>
  <si>
    <t>II</t>
  </si>
  <si>
    <t>Khu chức năng</t>
  </si>
  <si>
    <t>Đất trồng lúa chuyển sang đất trồng cây lâu năm</t>
  </si>
  <si>
    <t>LUA/CLN</t>
  </si>
  <si>
    <t>Đất trồng lúa chuyển sang đất trồng rừng</t>
  </si>
  <si>
    <t>LUA/LNP</t>
  </si>
  <si>
    <t>Đất trồng lúa chuyển sang đất nuôi trồng thuỷ sản</t>
  </si>
  <si>
    <t>LUA/NTS</t>
  </si>
  <si>
    <t>Đất trồng lúa chuyển sang đất làm muối</t>
  </si>
  <si>
    <t>LUA/LMU</t>
  </si>
  <si>
    <t>Đất trồng cây hàng năm khác chuyển sang đất nuôi trồng thuỷ sản</t>
  </si>
  <si>
    <t>HNK/NTS</t>
  </si>
  <si>
    <t>Đất trồng cây hàng năm khác chuyển sang đất làm muối</t>
  </si>
  <si>
    <t>HNK/LMU</t>
  </si>
  <si>
    <t>Đất rừng phòng hộ chuyển sang đất nông nghiệp không phải là rừng</t>
  </si>
  <si>
    <t>RPH/NKR(a)</t>
  </si>
  <si>
    <t>Đất rừng đặc dụng chuyển sang đất nông nghiệp không phải là rừng</t>
  </si>
  <si>
    <t>RDD/NKR(a)</t>
  </si>
  <si>
    <t>Đất rừng sản xuất chuyển sang đất nông nghiệp không phải là rừng</t>
  </si>
  <si>
    <t>RSX/NKR(a)</t>
  </si>
  <si>
    <t>RSN/NKR(a)</t>
  </si>
  <si>
    <t>(a) gồm đất sản xuất nông nghiệp, đất nuôi trồng thủy sản, đất làm muối và đất nông nghiệp khác. PKO là đât phi nông nghiệp không phải là đất ở.</t>
  </si>
  <si>
    <t>Ghi chú: Khu chức năng không tổng hợp khi tính tổng diện tích tự nhiên</t>
  </si>
  <si>
    <t>-</t>
  </si>
  <si>
    <t>Các phường, xã</t>
  </si>
  <si>
    <t>Biểu 06/CH</t>
  </si>
  <si>
    <t>Biểu 07/CH</t>
  </si>
  <si>
    <t>Biểu 08/CH</t>
  </si>
  <si>
    <t>Biểu 09/CH</t>
  </si>
  <si>
    <t>Biểu 13/CH</t>
  </si>
  <si>
    <t>Hạng mục</t>
  </si>
  <si>
    <t>Diện tích kế hoạch (ha)</t>
  </si>
  <si>
    <t>Tăng thêm</t>
  </si>
  <si>
    <t>Địa điểm (đến cấp xã)</t>
  </si>
  <si>
    <t xml:space="preserve">Căn cứ pháp lý </t>
  </si>
  <si>
    <t>Đất khác</t>
  </si>
  <si>
    <t>(3)=(4)+(5)</t>
  </si>
  <si>
    <t>(5)=(6)+…+(9)</t>
  </si>
  <si>
    <t>I</t>
  </si>
  <si>
    <t>I.1</t>
  </si>
  <si>
    <t>Thao trường bắn Ban CHQS thị xã</t>
  </si>
  <si>
    <t>I.2</t>
  </si>
  <si>
    <t>Trụ sở Công an xã Thuận Lộc</t>
  </si>
  <si>
    <t>Công trình, dự án để phát triển kinh tế - xã hội vì lợi ích quốc gia, công cộng</t>
  </si>
  <si>
    <t>II.1</t>
  </si>
  <si>
    <t>Công trình, dự án quan trọng quốc gia do Quốc hội quyết định chủ trương đầu tư mà phải thu hồi đất (Khoản 1, Điều 62 Luật Đất đai năm 2013)</t>
  </si>
  <si>
    <t>II.2</t>
  </si>
  <si>
    <t>Công trình, dự án do Thủ tướng Chính phủ chấp thuận, quyết định đầu tư mà phải thu hồi đất (Khoản 2, Điều 62 Luật Đất đai năm 2013)</t>
  </si>
  <si>
    <t xml:space="preserve">Cụm công nghiệp Nam Hồng </t>
  </si>
  <si>
    <t>P. Nam Hồng, TDP7 - P. Đậu Liêu</t>
  </si>
  <si>
    <t>Cụm công nghiệp Trung Lương</t>
  </si>
  <si>
    <t>Đất phát triển hạ tầng</t>
  </si>
  <si>
    <t>I.2.1</t>
  </si>
  <si>
    <t>Đường trục chính trung tâm thị xã Hồng Lĩnh</t>
  </si>
  <si>
    <t>Mở rộng đường đi chùa Hang</t>
  </si>
  <si>
    <t>Phường Bắc Hồng, phường Nam Hồng</t>
  </si>
  <si>
    <t>Chỉnh trang đô thị các tuyến đường giao thông nội phường Đức Thuận</t>
  </si>
  <si>
    <t>Đường Nguyễn Thiếp</t>
  </si>
  <si>
    <t>xã Thuận Lộc; Ph. Nam Hồng</t>
  </si>
  <si>
    <t>Đường vành đai TX Hồng Lĩnh Hà Tĩnh (Đoạn QL 8 - Tiên Sơn) giai đoạn 1</t>
  </si>
  <si>
    <t>Ph. Trung Lương, Ph. Đức Thuận</t>
  </si>
  <si>
    <t>Xây dựng các tuyến đường chỉnh trang đô thị</t>
  </si>
  <si>
    <t>Nâng cấp, mở rộng đường Cao Thắng</t>
  </si>
  <si>
    <t>Đường trục chính trung tâm thị xã Hồng Lĩnh đoạn từ QL8A đến đường Nguyễn Thiếp, chiều dài tuyến 1,5km</t>
  </si>
  <si>
    <t>Phường Bắc Hồng, Nam Hồng</t>
  </si>
  <si>
    <t>Nâng cấp mở rộng chỉnh trang đô thị TDP Ngọc Sơn (2 tuyến)</t>
  </si>
  <si>
    <t>I.2.2</t>
  </si>
  <si>
    <t>Đất thuỷ lợi</t>
  </si>
  <si>
    <t>Dự án sửa chữa nâng cao an toàn đập khu vực Hồ Đá Bạc (WB8)</t>
  </si>
  <si>
    <t>I.2.3</t>
  </si>
  <si>
    <t>Đất cơ sở giáo dục và đào tạo</t>
  </si>
  <si>
    <t>I.2.4</t>
  </si>
  <si>
    <t>I.2.5</t>
  </si>
  <si>
    <t>Xây dựng DZ, TBA chống quá tải và giảm thất điện năng lưới điện các phường thuộc thị xã Hồng Lĩnh</t>
  </si>
  <si>
    <t>I.2.6</t>
  </si>
  <si>
    <t>Xây dựng các trạm BTS mạng di động Vinaphone trên địa bàn thị xã Hồng Lĩnh</t>
  </si>
  <si>
    <t>I.2.7</t>
  </si>
  <si>
    <t>Mở rộng Di tích lịch sử - văn hóa chùa Long Đàm</t>
  </si>
  <si>
    <t xml:space="preserve">Nghĩa trang Vĩnh Hằng </t>
  </si>
  <si>
    <t>TDP8 - Phường Đậu Liêu</t>
  </si>
  <si>
    <t>I.3</t>
  </si>
  <si>
    <t>I.4</t>
  </si>
  <si>
    <t>Khu dân cư thôn Hồng Nguyệt</t>
  </si>
  <si>
    <t xml:space="preserve"> Thôn Hồng Nguyệt, xã Thuận Lộc</t>
  </si>
  <si>
    <t>Điều chỉnh khu dân cư Nền Tế</t>
  </si>
  <si>
    <t>I.5</t>
  </si>
  <si>
    <t>Khu dân cư mới TDP Thuận Tiến - Thuận An</t>
  </si>
  <si>
    <t>Ph. Đức Thuận</t>
  </si>
  <si>
    <t>Đất ở phía Tây khu TTHC Phường (mới)  đồng Nhà Mưa, đồng Đưng</t>
  </si>
  <si>
    <t>TDP 6, Phường Nam Hồng</t>
  </si>
  <si>
    <t>TDP Thuận Minh, P Đức Thuận</t>
  </si>
  <si>
    <t>Khu dân cư TDP 3, phường Đậu Liêu (Giai đoạn 2)</t>
  </si>
  <si>
    <t>Xen dắm đất ở tại TDP Thuận Tiến, Thuận An,  Ngọc Sơn, Thuận Hoà, phường Đức Thuận</t>
  </si>
  <si>
    <t>Trụ sở UBND phường Nam Hồng</t>
  </si>
  <si>
    <t>Dự án trồng dâu nuôi tằm khu vực ngoài đê phường Trung Lương</t>
  </si>
  <si>
    <t>Khu vực ngoài đê phường Trung Lương</t>
  </si>
  <si>
    <t>Thôn Chùa, xã Thuận Lộc</t>
  </si>
  <si>
    <t>Chuyển mục đích sang mô hình nông nghiệp tổng hợp</t>
  </si>
  <si>
    <t>Dự án đất thương mại dịch vụ (ROYAL LAND)</t>
  </si>
  <si>
    <t>Dự án đầu tư xây dựng Nhà hàng, khách sạn tại phường Đậu Liêu</t>
  </si>
  <si>
    <t xml:space="preserve">Khu đất thu hồi của Ban Xây dựng và Quản lý chợ Hồng Lĩnh </t>
  </si>
  <si>
    <t>TDP2,  Phường Nam Hồng</t>
  </si>
  <si>
    <t>Khu đất thu hồi của Công ty CP Đầu tư và phát triển đô thị và khu công nghiệp</t>
  </si>
  <si>
    <t>TDP 10, Phường Bắc Hồng</t>
  </si>
  <si>
    <t>Khu đất thu hồi của Công ty Việt Hà</t>
  </si>
  <si>
    <t>TDP4, Phường Bắc Hồng</t>
  </si>
  <si>
    <t>P. Nam Hồng</t>
  </si>
  <si>
    <t>Trung tâm dịch vụ thương mại tổng hợp</t>
  </si>
  <si>
    <t>Khu đất DV 5.9 quy hoạch phân khu phường Nam Hồng</t>
  </si>
  <si>
    <t>Dự án trung tâm thương mại và nhà hàng</t>
  </si>
  <si>
    <t>Khu đất DV 5.5 quy hoạch phân khu phường Nam Hồng</t>
  </si>
  <si>
    <t>Dự án dịch vụ thương mại tổng hợp</t>
  </si>
  <si>
    <t>Dự án nhà hàng, khách sạn, thương mại tổng hợp và Logistics</t>
  </si>
  <si>
    <t>Dự án kinh doanh VLXD và thương mại tổng hợp</t>
  </si>
  <si>
    <t>Khu đất DV 5.7 quy hoạch phân khu phường Nam Hồng</t>
  </si>
  <si>
    <t>II.3</t>
  </si>
  <si>
    <t>Xây dựng nhà xưởng chế biến, chăn nuôi tằm của HTX trồng dâu nuôi tằm công nghệ cao Hồng Lĩnh</t>
  </si>
  <si>
    <t>Ph. Trung Lương</t>
  </si>
  <si>
    <t>III</t>
  </si>
  <si>
    <t>III.1</t>
  </si>
  <si>
    <t>III.2</t>
  </si>
  <si>
    <t>III.3</t>
  </si>
  <si>
    <t>Đất ở nông thôn (cấp đất, giao đất, hợp thức, chuyển mục đích sử dụng đất)</t>
  </si>
  <si>
    <t>Hợp thức đất ở liền kề tại các thôn xã Thuận Lộc</t>
  </si>
  <si>
    <t>Công nhận quyền sử dụng đất ở</t>
  </si>
  <si>
    <t>Chuyển mục đích sử dụng đất sang đất ở</t>
  </si>
  <si>
    <t>Chuyển mục đích sử dụng đất phát triển hạ tầng sang đất ở</t>
  </si>
  <si>
    <t>Trường THCS Thuận Lộc (vị trí 1)</t>
  </si>
  <si>
    <t>Thôn Thuận Trung, xã Thuận Lộc</t>
  </si>
  <si>
    <t>Trường mầm non Thuận Lộc (vị trí 2)</t>
  </si>
  <si>
    <t>Đất ở đô thị (cấp đất, giao đất, hợp thức, chuyển mục đích sử dụng đất)</t>
  </si>
  <si>
    <t>Tổ TP Tiên sơn, Phường Trung Lương</t>
  </si>
  <si>
    <t>Giao đất khu dân cư TDP 1,2</t>
  </si>
  <si>
    <t>Trường MN Đậu Liêu (tổ dân phố 2)</t>
  </si>
  <si>
    <t>TDP 2, Phường Đậu Liêu</t>
  </si>
  <si>
    <t>Trạm y tế phường Đức Thuận (tổ dân phố Ngọc Sơn)</t>
  </si>
  <si>
    <t>TDP, Ngọc Sơn, phường Đức Thuận</t>
  </si>
  <si>
    <t>Ph. Bắc Hồng</t>
  </si>
  <si>
    <t>TDP 8, Phường Nam Hồng</t>
  </si>
  <si>
    <t>Giao đất khu dân cư phía Đông trường Giáo dục thường xuyên</t>
  </si>
  <si>
    <t xml:space="preserve"> Phường Nam Hồng</t>
  </si>
  <si>
    <t>Giao đất ở xen dắm TDP 1, phường Nam Hồng</t>
  </si>
  <si>
    <t>Hợp thức đất ở liền kề tại các phường</t>
  </si>
  <si>
    <t xml:space="preserve">Phường Bắc Hồng </t>
  </si>
  <si>
    <t>Giao đất khu dân cư Dăm Quan</t>
  </si>
  <si>
    <t>Khu dân cư Mù Tý, thôn Đồi Cao</t>
  </si>
  <si>
    <t>P. Bắc Hồng</t>
  </si>
  <si>
    <t>P. Đậu Liêu</t>
  </si>
  <si>
    <t>P. Đức Thuận</t>
  </si>
  <si>
    <t>P. Trung Lương</t>
  </si>
  <si>
    <t>X. Thuận Lộc</t>
  </si>
  <si>
    <t>Đất cơ sở thể dục thể thao</t>
  </si>
  <si>
    <t>Xây dựng Sân vận động trung tâm phường Trung Lương</t>
  </si>
  <si>
    <t>I.2.8</t>
  </si>
  <si>
    <t>Đất làm nghĩa trang, nhà tang lễ, 
nhà hỏa táng</t>
  </si>
  <si>
    <t>THỊ XÃ HỒNG LĨNH - TỈNH HÀ TĨNH</t>
  </si>
  <si>
    <t>Đường Nguyễn Khuyến</t>
  </si>
  <si>
    <t>TDP La Giang, Phường Trung Lương</t>
  </si>
  <si>
    <t>Nâng cấp mở rộng các tuyến đường GTĐT</t>
  </si>
  <si>
    <t>Các TDP, phường Trung Lương</t>
  </si>
  <si>
    <t>Xử lý cấp bách các cống xung yếu dưới đê tỉnh Hà Tĩnh thuộc dự án Xử lý cấp bách các cống xung yếu dưới đê từ đê cấp III trở lên</t>
  </si>
  <si>
    <t>Thị xã Hồng Lĩnh</t>
  </si>
  <si>
    <t>Dự án hệ thống tiêu úng các xã trọng điểm sản xuất nông nghiệp các huyện Đức Thọ, Can Lộc, Thị xã Hồng Lĩnh (Kênh 19.5)</t>
  </si>
  <si>
    <t>TDP 6, phường Nam Hồng</t>
  </si>
  <si>
    <t>Mở rộng NVH TDP 6</t>
  </si>
  <si>
    <t>Hạ tầng kỹ thuật công viên trung tâm thị xã Hồng Lĩnh (giai đoạn I)</t>
  </si>
  <si>
    <t>Khu dân cư Cựa Trộ thôn Chùa, xã Thuận Lộc</t>
  </si>
  <si>
    <t>Khu dân cư Cải Tạo thôn Chùa, xã Thuận Lộc</t>
  </si>
  <si>
    <t>Khu dân cư xen dắm thôn Đồi Cao</t>
  </si>
  <si>
    <t>Thôn Đồi Cao, xã Thuận Lộc</t>
  </si>
  <si>
    <t>I.6</t>
  </si>
  <si>
    <t>Khu dân cư Đồng Lống</t>
  </si>
  <si>
    <t>TDP Tuần Cầu, phường Trung Lương</t>
  </si>
  <si>
    <t>Hạ tầng khu dân cư khối 7,8</t>
  </si>
  <si>
    <t>TDP 7,8 phường Đức Thuận</t>
  </si>
  <si>
    <t>Trang trại chăn nuôi gà thịt chất lượng cao (2 hộ)</t>
  </si>
  <si>
    <t>Dự án Nông nghiệp tổng hợp, NN hữu cơ</t>
  </si>
  <si>
    <t>Đất thương mại dịch vụ phía Bắc QL8A, giáp địa phận huyện Đức Thọ</t>
  </si>
  <si>
    <t>TDP Thuận Tiến, Phường Đức Thuận</t>
  </si>
  <si>
    <t>Đất thương mại dịch vụ phía Đông đường Nguyễn Nghiễm, phường Nam Hồng</t>
  </si>
  <si>
    <t>Nhà văn hóa TDP 3</t>
  </si>
  <si>
    <t>Giao đất khu quy hoạch dân cư thôn Tân Hòa</t>
  </si>
  <si>
    <t>III.4</t>
  </si>
  <si>
    <t>Đấu giá quyền sử dụng đất ở đô thị tại Hội quán khối 2, 5, 9, 10 cũ, phường Nam Hồng</t>
  </si>
  <si>
    <t>Giao đất 15 lô đất tại khu dân cư Mặt Ba sau khi di dời đường dây 35kv</t>
  </si>
  <si>
    <t>Giao đất tái định cư dự án mở rộng NVH TDP 6</t>
  </si>
  <si>
    <t>Giao đất nhỏ hẹp, xen kẹt</t>
  </si>
  <si>
    <t>Tuyến đường Ngô Đức Kế kéo dài (Đoạn từ cầu ông Đạt đến đường Phan Hưng Tạo)</t>
  </si>
  <si>
    <t>Phường Đức Thuận, Trung Lương, Nam Hồng, Bắc Hồng, Đậu Liêu</t>
  </si>
  <si>
    <t>Mở rộng khuôn viên trường Mầm non, THCS và THCS</t>
  </si>
  <si>
    <t>Mở rộng khu di tích lịch sử chùa Đại Hùng</t>
  </si>
  <si>
    <t>TDP 7, Phường Đậu Liêu</t>
  </si>
  <si>
    <t>Nghĩa trang Bà Đại</t>
  </si>
  <si>
    <t>TDP Thuận An, phường Đức Thuận</t>
  </si>
  <si>
    <t>Đất ở phía Bắc đường Ngô Đức Kế (Đồng Vòng)</t>
  </si>
  <si>
    <t>Đất tín ngưỡng</t>
  </si>
  <si>
    <t>Khu đất DV 5.11 Phường Nam Hồng</t>
  </si>
  <si>
    <t>III.5</t>
  </si>
  <si>
    <t>Phường Bắc Hồng, Nam Hông, Đức Thuận, Trung Lương, Đậu Liêu</t>
  </si>
  <si>
    <t>III.6</t>
  </si>
  <si>
    <t>HỆ THỐNG BIỂU TRONG KẾ HOẠCH SỬ DỤNG ĐẤT NĂM 2024 CỦA THỊ XÃ HỒNG LĨNH</t>
  </si>
  <si>
    <t>Hiện trạng sử dụng đất năm 2023 của thị xã Hồng Lĩnh</t>
  </si>
  <si>
    <t>Kết quả thực hiện kế hoạch sử dụng đất năm 2023 của thị xã Hồng Lĩnh</t>
  </si>
  <si>
    <t>Kế hoạch sử dụng đất năm 2024 của thị xã Hồng Lĩnh</t>
  </si>
  <si>
    <t>Kế hoạch chuyển mục đích sử dụng đất năm 2024 của thị xã Hồng Lĩnh</t>
  </si>
  <si>
    <t>Kế hoạch thu hồi đất năm 2024 của thị xã Hồng Lĩnh</t>
  </si>
  <si>
    <t>Kế hoạch đưa đất chưa sử dụng đưa vào sử dụng năm 2024 của thị xã Hồng Lĩnh</t>
  </si>
  <si>
    <t>Danh mục các công trình, dự án thực hiện trong năm 2024 của thị xã Hồng Lĩnh</t>
  </si>
  <si>
    <t>Diện tích, cơ cấu sử dụng đất các khu chức năng năm 2024 của thị xã Hồng Lĩnh</t>
  </si>
  <si>
    <t>Chu chuyển đất đai trong Kế hoạch sử dụng đất năm 2024 của thị xã Hồng Lĩnh</t>
  </si>
  <si>
    <t>HIỆN TRẠNG SỬ DỤNG ĐẤT NĂM 2023 CỦA THỊ XÃ HỒNG LĨNH, TỈNH HÀ TĨNH</t>
  </si>
  <si>
    <t>KẾT QUẢ THỰC HIỆN KẾ HOẠCH SỬ DỤNG ĐẤT ĐẾN NĂM 2023</t>
  </si>
  <si>
    <t>KẾ HOẠCH SỬ DỤNG ĐẤT NĂM 2024</t>
  </si>
  <si>
    <t>KẾ HOẠCH CHUYỂN MỤC ĐÍCH SỬ DỤNG ĐẤT NĂM 2024</t>
  </si>
  <si>
    <t>KẾ HOẠCH THU HỒI ĐẤT NĂM 2024</t>
  </si>
  <si>
    <t>KẾ HOẠCH ĐƯA ĐẤT CHƯA SỬ DỤNG VÀO SỬ DỤNG NĂM 2024</t>
  </si>
  <si>
    <t>DANH MỤC CÔNG TRÌNH, DỰ ÁN TRONG KẾ HOẠCH SỬ DỤNG ĐẤT NĂM 2024</t>
  </si>
  <si>
    <t>Vị trí trên bản đồ KHSD đất 2023</t>
  </si>
  <si>
    <r>
      <t>Diện tích</t>
    </r>
    <r>
      <rPr>
        <sz val="10"/>
        <color indexed="8"/>
        <rFont val="Times New Roman"/>
        <family val="1"/>
      </rPr>
      <t xml:space="preserve"> </t>
    </r>
    <r>
      <rPr>
        <b/>
        <sz val="10"/>
        <color indexed="8"/>
        <rFont val="Times New Roman"/>
        <family val="1"/>
      </rPr>
      <t>(ha)</t>
    </r>
  </si>
  <si>
    <t>Công trình, dự án trong kế hoạch sử dụng đất cấp tỉnh</t>
  </si>
  <si>
    <r>
      <t>Công trình, dự án mục đích quốc</t>
    </r>
    <r>
      <rPr>
        <sz val="10"/>
        <color indexed="8"/>
        <rFont val="Times New Roman"/>
        <family val="1"/>
      </rPr>
      <t xml:space="preserve"> </t>
    </r>
    <r>
      <rPr>
        <b/>
        <i/>
        <sz val="10"/>
        <color indexed="8"/>
        <rFont val="Times New Roman"/>
        <family val="1"/>
      </rPr>
      <t>phòng, an ninh (Điều 61 Luật Đất đai năm 2013) (02 CTDA)</t>
    </r>
  </si>
  <si>
    <t>Nghị quyết 100/NQ-HĐND ngày 16/12/2022</t>
  </si>
  <si>
    <t>K1</t>
  </si>
  <si>
    <t>K2</t>
  </si>
  <si>
    <t>K3</t>
  </si>
  <si>
    <t>K4</t>
  </si>
  <si>
    <t>K5</t>
  </si>
  <si>
    <t>K6</t>
  </si>
  <si>
    <t>K7</t>
  </si>
  <si>
    <t>K8</t>
  </si>
  <si>
    <t>TDP Ngọc Sơn, Tân Tiến, Thuận Hồng, Thuận Minh, Đồng Thuận phường Đức Thuận</t>
  </si>
  <si>
    <t>K9</t>
  </si>
  <si>
    <t>K10</t>
  </si>
  <si>
    <t>K11</t>
  </si>
  <si>
    <t>K12</t>
  </si>
  <si>
    <t>K13</t>
  </si>
  <si>
    <t>Nâng cấp, mở rộng đường Hoàng Xuân Hãn</t>
  </si>
  <si>
    <t>K14</t>
  </si>
  <si>
    <t>K15</t>
  </si>
  <si>
    <t>K16</t>
  </si>
  <si>
    <t>K17</t>
  </si>
  <si>
    <t>K18</t>
  </si>
  <si>
    <t>Đường quy hoạch từ trạm y tế đến cầu Bãi Tràn phường Trung Lương</t>
  </si>
  <si>
    <t>Quyết định số 1696/QĐ-UBND thị xã Hồng Lĩnh ngày 03/8/2023 về việc phê duyệt chủ trương đầu tư dự án: Đường quy hoạch từ trạm y tế đến cầu Bãi Tràn phường Trung Lương</t>
  </si>
  <si>
    <t>K19</t>
  </si>
  <si>
    <t>Đăng ký mới năm 2024</t>
  </si>
  <si>
    <t>Nâng cấp tuyến đường từ nhà văn hóa tổ dân phố 1 đến nhà văn hóa tổ dân phố 3 phường Đậu Liêu</t>
  </si>
  <si>
    <t>Quyết định số 317/QĐ-UBND thị xã Hồng Lĩnh ngày 10/2/2023 về việc phê duyệt Báo cáo kinh tế - kỹ thuật đầu tư xây dựng công trình: Nâng cấp tuyến đường từ nhà văn hóa tổ dân phố 1 đến nhà văn hóa tổ dân phố 3 phường Đậu Liêu</t>
  </si>
  <si>
    <t>K20</t>
  </si>
  <si>
    <t>Xây dựng tuyến đường nối từ đường Quốc lộ 1 đến nhà văn hóa tổ dân phố 1, phường Đậu Liêu</t>
  </si>
  <si>
    <t xml:space="preserve">Quyết định số 1065/QĐ-UBND thị xã Hồng Lĩnh ngày 16/5/2023 về việc phê duyệt chủ trương đầu tư dự án Xây dựng tuyến đường nối từ đường Quốc lộ 1 đến nhà văn hóa tổ dân phố 1, phường Đậu Liêu </t>
  </si>
  <si>
    <t>K21</t>
  </si>
  <si>
    <t xml:space="preserve">Xây dựng các công trình chỉnh trang đô thị trên địa bàn xã </t>
  </si>
  <si>
    <t>Quyết định số 1393/UBND-QLĐT ngày 08/8/2023 về việc Bổ sung danh mục công trình thực hiện chỉnh trang đô thị giai đoạn năm 2023-2024 trên địa bàn xã Thuận Lộc</t>
  </si>
  <si>
    <t>K22</t>
  </si>
  <si>
    <t>Nâng cấp, mở rộng đường Thái Kính, phường Đậu Liêu (giai đoạn 2)</t>
  </si>
  <si>
    <t>NQ số 29/NQ-HĐND ngày 15/4/2023 của UBND thị xã Hồng Lĩnh về việc điều chỉnh, bổ sung kế hoạch đâ tư công trung hạn vốn ngân sách thị xã giai đoạn 2021-2025</t>
  </si>
  <si>
    <t>K23</t>
  </si>
  <si>
    <t>K24</t>
  </si>
  <si>
    <t>K25</t>
  </si>
  <si>
    <t>K26</t>
  </si>
  <si>
    <t>Nghị quyết 115/NQ-HĐND ngày 06/6/2021</t>
  </si>
  <si>
    <t>K27</t>
  </si>
  <si>
    <t>K28</t>
  </si>
  <si>
    <t>K29</t>
  </si>
  <si>
    <t>K30</t>
  </si>
  <si>
    <t>K31</t>
  </si>
  <si>
    <t>Xây dựng 02 lộ xuất tuyến 35kV 375&amp;377 diện tích sau TBA 110Kv Hồng Lĩnh</t>
  </si>
  <si>
    <t>Xã Thuận Lộc, phường Đậu Liêu, Nam Hồng</t>
  </si>
  <si>
    <t>VB số 1544/PCHT-ĐT ngày 02/6/2023 của Công ty điện lực Hà Tĩnh về việc đăng ký danh mục công trình, dự án cần thu hồi đất, chuyển mục đích sử dụng đất và kế hoạch sử dụng đất năm 2023</t>
  </si>
  <si>
    <t>K32</t>
  </si>
  <si>
    <t>Xây dựng 02 lộ xuất tuyến 22kV 471E18.12&amp;473E1</t>
  </si>
  <si>
    <t>Xã Thuận Lộc, phường Đậu Liêu</t>
  </si>
  <si>
    <t>VB số 1504/PCHT-ĐT ngày 31/5/2023 của Công ty điện lực Hà Tĩnh về việc đăng ký danh mục công trình, dự án cần thu hồi đất, chuyển mục đích sử dụng đất và kế hoạch sử dụng đất năm 2023</t>
  </si>
  <si>
    <t>K33</t>
  </si>
  <si>
    <t>Đường dây 110KV từ TBA 500KV Hà Tĩnh - TBA 110KV Thạch Linh - Hồng Lĩnh</t>
  </si>
  <si>
    <t>VB số 1544/PCHT-ĐT ngày 02/6/2023 của Công ty điện lực Hà Tĩnh về việc đăng ký danh mục công trình, dự án cần thu hồi đất, chuyển mục đích sử dụng đất vào kế hoạch sử dụng đất năm 2023</t>
  </si>
  <si>
    <t>K34</t>
  </si>
  <si>
    <t>Di dời đoạn đường dây 35kV ĐZ 373E18.4 xã Thuận Lộc</t>
  </si>
  <si>
    <t>Quyết định số 1244/QĐ-UBND thị xã Hồng Lĩnh ngày 08/6/2023 về việc phê duyệt chủ trương đầu tư dự án Di dời đoạn đường dây 35kV ĐZ 373E18.4 xã Thuận Lộc</t>
  </si>
  <si>
    <t>K35</t>
  </si>
  <si>
    <t>K36</t>
  </si>
  <si>
    <t>K37</t>
  </si>
  <si>
    <t>K38</t>
  </si>
  <si>
    <t>K39</t>
  </si>
  <si>
    <t>K40</t>
  </si>
  <si>
    <t>K41</t>
  </si>
  <si>
    <t>K42</t>
  </si>
  <si>
    <t>Nhà văn hóa tổ dân phố Tuần Cầu, phường Trung Lương</t>
  </si>
  <si>
    <t>Quyết định số 1748/QĐ-UBND thị xã Hồng Lĩnh ngày 10/8/2023 về việc phê duyệt chủ trương đầu tư dự án: Nhà văn hóa tổ dân phố Tuần Cầu, phường Trung Lương</t>
  </si>
  <si>
    <t>K43</t>
  </si>
  <si>
    <t>K44</t>
  </si>
  <si>
    <t>K45</t>
  </si>
  <si>
    <t>K46</t>
  </si>
  <si>
    <t>K47</t>
  </si>
  <si>
    <t>K48</t>
  </si>
  <si>
    <t>K49</t>
  </si>
  <si>
    <t>K50</t>
  </si>
  <si>
    <t>K51</t>
  </si>
  <si>
    <t>Khu dân cư TDP Thuận Minh, phường Đức Thuận, thị xã Hồng Lĩnh</t>
  </si>
  <si>
    <t>K52</t>
  </si>
  <si>
    <t>K53</t>
  </si>
  <si>
    <t>K54</t>
  </si>
  <si>
    <t>K55</t>
  </si>
  <si>
    <t>K56</t>
  </si>
  <si>
    <t>K57</t>
  </si>
  <si>
    <t>K58</t>
  </si>
  <si>
    <t>Phường Bắc Hồng, Đức Thuận</t>
  </si>
  <si>
    <t>NQ số 27/NQ-HĐND ngày 15/4/2022 của HĐND thị xã Hồng Lĩnh</t>
  </si>
  <si>
    <t>K59</t>
  </si>
  <si>
    <t>K60</t>
  </si>
  <si>
    <t>K61</t>
  </si>
  <si>
    <t>K62</t>
  </si>
  <si>
    <t>K63</t>
  </si>
  <si>
    <t>K64</t>
  </si>
  <si>
    <t>K65</t>
  </si>
  <si>
    <t>K66</t>
  </si>
  <si>
    <t>K67</t>
  </si>
  <si>
    <t>K68</t>
  </si>
  <si>
    <t>K69</t>
  </si>
  <si>
    <t>K70</t>
  </si>
  <si>
    <t>K71</t>
  </si>
  <si>
    <t>K72</t>
  </si>
  <si>
    <t>K73</t>
  </si>
  <si>
    <t>K74</t>
  </si>
  <si>
    <t>K75</t>
  </si>
  <si>
    <t>K76</t>
  </si>
  <si>
    <t>K77</t>
  </si>
  <si>
    <t>Thu hồi đất của Công ty CP 484 - Chi nhánh Bắc Hà Tĩnh</t>
  </si>
  <si>
    <t>Quyết định số 1009/QĐ-UBND ngày 28/4/2023 của UBND tỉnh Hà Tĩnh về việc thu hồi đất do chấm dứt việc sử dụng đất theo pháp luật</t>
  </si>
  <si>
    <t>K112</t>
  </si>
  <si>
    <t>K78</t>
  </si>
  <si>
    <t>K79</t>
  </si>
  <si>
    <t>K80</t>
  </si>
  <si>
    <t>XD Trụ sở Viện Kiểm Sát</t>
  </si>
  <si>
    <t>K81</t>
  </si>
  <si>
    <t>Đăng ký mới năm 2024 (Cấp GCN)</t>
  </si>
  <si>
    <t>K82</t>
  </si>
  <si>
    <t>K83</t>
  </si>
  <si>
    <t>K84</t>
  </si>
  <si>
    <t>K85</t>
  </si>
  <si>
    <t>Trường mầm non Thuận Lộc (vị trí 3)</t>
  </si>
  <si>
    <t>Thôn Hồng Nguyệt, xã Thuận Lộc</t>
  </si>
  <si>
    <t>K86</t>
  </si>
  <si>
    <t>K87</t>
  </si>
  <si>
    <t>K88</t>
  </si>
  <si>
    <t>K89</t>
  </si>
  <si>
    <t>K90</t>
  </si>
  <si>
    <t>K91</t>
  </si>
  <si>
    <t>K92</t>
  </si>
  <si>
    <t>K93</t>
  </si>
  <si>
    <t>K94</t>
  </si>
  <si>
    <t>K95</t>
  </si>
  <si>
    <t>Khu đất thu hồi của Công ty CP sản xuất vật liệu xây dựng Thuận Lộc  (trong đó: ODT 6,76ha, TMD 3,39ha; DKV 2,48)</t>
  </si>
  <si>
    <t>K96</t>
  </si>
  <si>
    <t>K97</t>
  </si>
  <si>
    <t>K98</t>
  </si>
  <si>
    <t>K99</t>
  </si>
  <si>
    <t>K100</t>
  </si>
  <si>
    <t>K101</t>
  </si>
  <si>
    <t>K102</t>
  </si>
  <si>
    <t>K103</t>
  </si>
  <si>
    <t>K104</t>
  </si>
  <si>
    <t>K105</t>
  </si>
  <si>
    <t>K106</t>
  </si>
  <si>
    <t>K107</t>
  </si>
  <si>
    <t>Khu khai thác cát</t>
  </si>
  <si>
    <t>K108</t>
  </si>
  <si>
    <t>III.7</t>
  </si>
  <si>
    <t>K109</t>
  </si>
  <si>
    <t>III.8</t>
  </si>
  <si>
    <t>Khuôn viên nhà Văn Thánh</t>
  </si>
  <si>
    <t>K110</t>
  </si>
  <si>
    <t>III.9</t>
  </si>
  <si>
    <t>Đấu giá đất công ích</t>
  </si>
  <si>
    <t>K111</t>
  </si>
  <si>
    <t>DIỆN TÍCH, CƠ CẤU SỬ DỤNG ĐẤT CÁC KHU CHỨC NĂNG NĂM 2024</t>
  </si>
  <si>
    <t>Kết quả ước thực hiện đến ngày 31/12/2023</t>
  </si>
  <si>
    <t>Kế hoạch năm 2023 được duyệt (ha)</t>
  </si>
  <si>
    <t>Hiện trạng đến 31/12/2023</t>
  </si>
  <si>
    <t>CHU CHUYỂN ĐẤT ĐAI TRONG KẾ HOẠCH SỬ DỤNG ĐẤT NĂM 2024</t>
  </si>
  <si>
    <t>Diện tích cuối kỳ năm 2024</t>
  </si>
  <si>
    <t>Diện tích đầu kỳ năm 2023</t>
  </si>
  <si>
    <t>Biến động</t>
  </si>
  <si>
    <t>Kế hoạch SDĐ năm 2024</t>
  </si>
  <si>
    <t>Kế hoạch năm 2024</t>
  </si>
  <si>
    <t>Chu chuyển đất đai đến năm 2024</t>
  </si>
  <si>
    <t>Đấu giá đất ở từ Trung tâm ƯDKHKT &amp; BVCTVN</t>
  </si>
  <si>
    <t>K114</t>
  </si>
  <si>
    <t>TDP 8, Phường Bắc Hồng</t>
  </si>
  <si>
    <t>K115</t>
  </si>
  <si>
    <t>Đấu giá đất ở từ Trung tâm Trung tâm  Y tế thị xã (Trung tâm Dân số KHHGĐ)</t>
  </si>
  <si>
    <t>K116</t>
  </si>
  <si>
    <t>Trường MN Bắc Hồng (Cụm2)</t>
  </si>
  <si>
    <t>TDP8, phường Bắc Hồng</t>
  </si>
  <si>
    <t>III.10</t>
  </si>
  <si>
    <t>K113</t>
  </si>
  <si>
    <t>Xen dắm khu dân cư Dăm Quan, phường Trung Lương (giai đoạn 2)</t>
  </si>
  <si>
    <t>TDP Tiên Sơn, P Trung Lương</t>
  </si>
  <si>
    <t>K117</t>
  </si>
  <si>
    <t>Cụm công nghiệp Cổng Khánh 2</t>
  </si>
  <si>
    <t>K118</t>
  </si>
  <si>
    <t>TỔNG A + B = 118 CTDA</t>
  </si>
  <si>
    <t>Đăng ký mới năm 2024 bổ sung 2,1 ha</t>
  </si>
  <si>
    <t>Đăng ký mới năm 2024 bổ sung 4,2 ha</t>
  </si>
  <si>
    <t>Các công trình, dự án còn lại (116 CTDA)</t>
  </si>
  <si>
    <t>Công trình, dự án do Hội đồng nhân dân cấp tỉnh chấp thuận mà phải thu hồi đất theo Khoản 3, Điều 62 Luật Đất đai năm 2013 (59 CTDA)</t>
  </si>
  <si>
    <r>
      <t>Công trình, dự án chuyển mục</t>
    </r>
    <r>
      <rPr>
        <sz val="10"/>
        <color indexed="8"/>
        <rFont val="Times New Roman"/>
        <family val="1"/>
      </rPr>
      <t xml:space="preserve"> </t>
    </r>
    <r>
      <rPr>
        <b/>
        <i/>
        <sz val="10"/>
        <color indexed="8"/>
        <rFont val="Times New Roman"/>
        <family val="1"/>
      </rPr>
      <t>đích sử dụng đất (21 CTDA)</t>
    </r>
  </si>
  <si>
    <t>Các khu vực sử dụng đất khác (36 CTDA)</t>
  </si>
  <si>
    <t>Quy hoạch khu dân cư phía Đông Bệnh viện</t>
  </si>
  <si>
    <t>Quy hoạch khu dân cư tổ 2 phường Bắc Hồng</t>
  </si>
  <si>
    <t>Đấu giá quyền sử dụng đất khu quy hoạch phía đông Trung tâm GDTX</t>
  </si>
  <si>
    <t>Đấu giá quyền sử dụng đất khu quy hoạch phía tây Trung tâm GDTX</t>
  </si>
  <si>
    <t>Cho thuê đất cơ sở sản xuất phi nông nghiệp</t>
  </si>
  <si>
    <t>Mở rộng nghĩa trang Cồn Vạc</t>
  </si>
  <si>
    <t>NVH TDP Phúc Sơn</t>
  </si>
  <si>
    <t>Đất TMDV từ khu đất của Đài truyền hình, kho bạc cũ, Trụ sở Trung tâm điều tra, quy hoạch, thiết kế nông nghiệp nông thôn</t>
  </si>
  <si>
    <t>Khu TMDV kết hợp nhà ở từ Khu đất thu hồi của Công ty Cổ phần Trung Đô (Trong đó: TMD 1,51; ODT 0,08)</t>
  </si>
  <si>
    <t>Đấu giá QSD đất các khu quy hoạch xen dắm trên địa bàn xã Thuận Lộc</t>
  </si>
  <si>
    <t>Giao đất xen dắm đất ở TDP: 1,2,3,4,5,6,8,9,10 phường Bắc Hồng</t>
  </si>
  <si>
    <t>Giao đất xen dắm đất ở trên địa bàn phường Đậu Liêu</t>
  </si>
  <si>
    <t>Giao đất khu dân cư Xen Dắm TDP 7</t>
  </si>
  <si>
    <t>Giao đất ở từ Khu đất thu hồi của Công ty Cổ phần Xây dựng đường bộ số 1 Hà Tĩnh (khu tập thể đội 3)</t>
  </si>
  <si>
    <t>Đấu giá QSD đất các khu quy hoạch xen dắm trên địa bàn phường Nam Hồng</t>
  </si>
  <si>
    <t xml:space="preserve">Đất khu vui chơi, giải trí công cộng từ kho chứa vật liệu nổ của Công ty CP Đường bộ số 1 Hà Tĩnh </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</si>
</sst>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_-;\-* #,##0.00\ _₫_-;_-* &quot;-&quot;??\ _₫_-;_-@_-"/>
    <numFmt numFmtId="165" formatCode="_-* #,##0_-;\-* #,##0_-;_-* &quot;-&quot;_-;_-@_-"/>
    <numFmt numFmtId="166" formatCode="_-* #,##0.00_-;\-* #,##0.00_-;_-* &quot;-&quot;??_-;_-@_-"/>
    <numFmt numFmtId="167" formatCode="&quot;VND&quot;#,##0_);[Red]\(&quot;VND&quot;#,##0\)"/>
    <numFmt numFmtId="168" formatCode="_ * #,##0_ ;_ * \-#,##0_ ;_ * &quot;-&quot;_ ;_ @_ "/>
    <numFmt numFmtId="169" formatCode="_ * #,##0.00_ ;_ * \-#,##0.00_ ;_ * &quot;-&quot;??_ ;_ @_ "/>
    <numFmt numFmtId="170" formatCode="\$#,##0\ ;\(\$#,##0\)"/>
    <numFmt numFmtId="171" formatCode="&quot;\&quot;#,##0;[Red]&quot;\&quot;&quot;\&quot;\-#,##0"/>
    <numFmt numFmtId="172" formatCode="&quot;\&quot;#,##0.00;[Red]&quot;\&quot;&quot;\&quot;&quot;\&quot;&quot;\&quot;&quot;\&quot;&quot;\&quot;\-#,##0.00"/>
    <numFmt numFmtId="173" formatCode="0_);\(0\)"/>
    <numFmt numFmtId="174" formatCode="_(* #,##0_);_(* \(#,##0\);_(* &quot;-&quot;??_);_(@_)"/>
    <numFmt numFmtId="175" formatCode="##.##%"/>
    <numFmt numFmtId="176" formatCode="00.000"/>
    <numFmt numFmtId="177" formatCode="&quot;?&quot;#,##0;&quot;?&quot;\-#,##0"/>
    <numFmt numFmtId="178" formatCode="_ &quot;\&quot;* #,##0_ ;_ &quot;\&quot;* \-#,##0_ ;_ &quot;\&quot;* &quot;-&quot;_ ;_ @_ "/>
    <numFmt numFmtId="179" formatCode="#,##0.00\ &quot;USD&quot;;\-#,##0.00\ &quot;USD&quot;"/>
    <numFmt numFmtId="180" formatCode="_ &quot;\&quot;* #,##0.00_ ;_ &quot;\&quot;* \-#,##0.00_ ;_ &quot;\&quot;* &quot;-&quot;??_ ;_ @_ "/>
    <numFmt numFmtId="181" formatCode="#,##0\ &quot;USD&quot;;[Red]\-#,##0\ &quot;USD&quot;"/>
    <numFmt numFmtId="182" formatCode="\$#,##0_);\(\$#,##0\)"/>
    <numFmt numFmtId="183" formatCode="##,###.##"/>
    <numFmt numFmtId="184" formatCode="#0.##"/>
    <numFmt numFmtId="185" formatCode="##,##0%"/>
    <numFmt numFmtId="186" formatCode="#,###%"/>
    <numFmt numFmtId="187" formatCode="##.##"/>
    <numFmt numFmtId="188" formatCode="###,###"/>
    <numFmt numFmtId="189" formatCode="###.###"/>
    <numFmt numFmtId="190" formatCode="##,###.####"/>
    <numFmt numFmtId="191" formatCode="##,##0.##"/>
    <numFmt numFmtId="192" formatCode="_-* #,##0\ _€_-;\-* #,##0\ _€_-;_-* &quot;-&quot;\ _€_-;_-@_-"/>
    <numFmt numFmtId="193" formatCode="_([$€-2]* #,##0.00_);_([$€-2]* \(#,##0.00\);_([$€-2]* &quot;-&quot;??_)"/>
    <numFmt numFmtId="194" formatCode="&quot;Fr.&quot;\ #,##0.00;&quot;Fr.&quot;\ \-#,##0.00"/>
    <numFmt numFmtId="195" formatCode="#,###"/>
    <numFmt numFmtId="196" formatCode="#,##0\ &quot;$&quot;_);[Red]\(#,##0\ &quot;$&quot;\)"/>
    <numFmt numFmtId="197" formatCode="&quot;$&quot;###,0&quot;.&quot;00_);[Red]\(&quot;$&quot;###,0&quot;.&quot;00\)"/>
    <numFmt numFmtId="198" formatCode="#,##0.00\ &quot;F&quot;;[Red]\-#,##0.00\ &quot;F&quot;"/>
    <numFmt numFmtId="199" formatCode="&quot;£&quot;#,##0;[Red]\-&quot;£&quot;#,##0"/>
    <numFmt numFmtId="200" formatCode="0.00000000000E+00;\?"/>
    <numFmt numFmtId="201" formatCode="_-* #,##0\ &quot;F&quot;_-;\-* #,##0\ &quot;F&quot;_-;_-* &quot;-&quot;\ &quot;F&quot;_-;_-@_-"/>
    <numFmt numFmtId="202" formatCode="#,##0\ &quot;F&quot;;[Red]\-#,##0\ &quot;F&quot;"/>
    <numFmt numFmtId="203" formatCode="#,##0.00\ &quot;F&quot;;\-#,##0.00\ &quot;F&quot;"/>
    <numFmt numFmtId="204" formatCode="&quot;\&quot;#,##0;&quot;\&quot;&quot;\&quot;&quot;\&quot;&quot;\&quot;&quot;\&quot;&quot;\&quot;&quot;\&quot;\-#,##0"/>
    <numFmt numFmtId="205" formatCode="&quot;\&quot;#,##0.00;[Red]&quot;\&quot;\-#,##0.00"/>
    <numFmt numFmtId="206" formatCode="&quot;\&quot;#,##0;[Red]&quot;\&quot;\-#,##0"/>
    <numFmt numFmtId="207" formatCode="_-&quot;F&quot;* #,##0_-;\-&quot;F&quot;* #,##0_-;_-&quot;F&quot;* &quot;-&quot;_-;_-@_-"/>
    <numFmt numFmtId="208" formatCode="_-&quot;F&quot;* #,##0.00_-;\-&quot;F&quot;* #,##0.00_-;_-&quot;F&quot;* &quot;-&quot;??_-;_-@_-"/>
    <numFmt numFmtId="209" formatCode="0.00_);\(0.00\)"/>
  </numFmts>
  <fonts count="182">
    <font>
      <sz val="10"/>
      <name val="Arial"/>
      <family val="0"/>
    </font>
    <font>
      <sz val="14"/>
      <name val="??"/>
      <family val="3"/>
    </font>
    <font>
      <u val="single"/>
      <sz val="9"/>
      <color indexed="36"/>
      <name val=".VnTime"/>
      <family val="2"/>
    </font>
    <font>
      <b/>
      <sz val="18"/>
      <name val="Arial"/>
      <family val="2"/>
    </font>
    <font>
      <b/>
      <sz val="12"/>
      <name val="Arial"/>
      <family val="2"/>
    </font>
    <font>
      <u val="single"/>
      <sz val="9"/>
      <color indexed="12"/>
      <name val=".VnTime"/>
      <family val="2"/>
    </font>
    <font>
      <b/>
      <sz val="12"/>
      <name val=".VnTime"/>
      <family val="2"/>
    </font>
    <font>
      <b/>
      <sz val="10"/>
      <name val=".VnTime"/>
      <family val="2"/>
    </font>
    <font>
      <sz val="10"/>
      <name val=".VnTime"/>
      <family val="2"/>
    </font>
    <font>
      <sz val="9"/>
      <name val=".VnTime"/>
      <family val="2"/>
    </font>
    <font>
      <sz val="10"/>
      <name val=".VnArial Narrow"/>
      <family val="2"/>
    </font>
    <font>
      <sz val="8"/>
      <name val="Arial"/>
      <family val="2"/>
    </font>
    <font>
      <sz val="12"/>
      <name val=".VnTime"/>
      <family val="2"/>
    </font>
    <font>
      <sz val="10"/>
      <name val="Times New Roman"/>
      <family val="1"/>
    </font>
    <font>
      <sz val="14"/>
      <name val="Times New Roman"/>
      <family val="1"/>
    </font>
    <font>
      <sz val="9"/>
      <name val="Arial"/>
      <family val="2"/>
    </font>
    <font>
      <sz val="11"/>
      <name val="Arial"/>
      <family val="2"/>
    </font>
    <font>
      <b/>
      <sz val="11"/>
      <name val="Arial"/>
      <family val="2"/>
    </font>
    <font>
      <b/>
      <sz val="11"/>
      <name val="Arial Narrow"/>
      <family val="2"/>
    </font>
    <font>
      <i/>
      <sz val="11"/>
      <name val="Arial"/>
      <family val="2"/>
    </font>
    <font>
      <sz val="10"/>
      <name val=".VnArial"/>
      <family val="2"/>
    </font>
    <font>
      <sz val="9"/>
      <name val="Times New Roman"/>
      <family val="1"/>
    </font>
    <font>
      <sz val="11"/>
      <name val="Times New Roman"/>
      <family val="1"/>
    </font>
    <font>
      <sz val="11"/>
      <color indexed="8"/>
      <name val="Calibri"/>
      <family val="2"/>
    </font>
    <font>
      <sz val="12"/>
      <name val="VNI-Times"/>
      <family val="0"/>
    </font>
    <font>
      <sz val="12"/>
      <name val="Times New Roman"/>
      <family val="1"/>
    </font>
    <font>
      <sz val="12"/>
      <name val="Arial"/>
      <family val="2"/>
    </font>
    <font>
      <b/>
      <sz val="10"/>
      <name val="SVNtimes new roman"/>
      <family val="2"/>
    </font>
    <font>
      <sz val="11"/>
      <name val="??"/>
      <family val="3"/>
    </font>
    <font>
      <sz val="10"/>
      <name val="?? ??"/>
      <family val="1"/>
    </font>
    <font>
      <sz val="12"/>
      <name val="????"/>
      <family val="1"/>
    </font>
    <font>
      <sz val="12"/>
      <name val="Courier"/>
      <family val="3"/>
    </font>
    <font>
      <b/>
      <u val="single"/>
      <sz val="14"/>
      <color indexed="8"/>
      <name val=".VnBook-AntiquaH"/>
      <family val="2"/>
    </font>
    <font>
      <sz val="12"/>
      <name val="¹ÙÅÁÃ¼"/>
      <family val="0"/>
    </font>
    <font>
      <i/>
      <sz val="12"/>
      <color indexed="8"/>
      <name val=".VnBook-AntiquaH"/>
      <family val="2"/>
    </font>
    <font>
      <sz val="11"/>
      <color indexed="8"/>
      <name val="Arial"/>
      <family val="2"/>
    </font>
    <font>
      <b/>
      <sz val="12"/>
      <color indexed="8"/>
      <name val=".VnBook-Antiqua"/>
      <family val="2"/>
    </font>
    <font>
      <i/>
      <sz val="12"/>
      <color indexed="8"/>
      <name val=".VnBook-Antiqua"/>
      <family val="2"/>
    </font>
    <font>
      <sz val="14"/>
      <name val=".VnTimeH"/>
      <family val="2"/>
    </font>
    <font>
      <sz val="11"/>
      <color indexed="9"/>
      <name val="Arial"/>
      <family val="2"/>
    </font>
    <font>
      <sz val="11"/>
      <name val="VNtimes new roman"/>
      <family val="2"/>
    </font>
    <font>
      <sz val="12"/>
      <name val="±¼¸²Ã¼"/>
      <family val="3"/>
    </font>
    <font>
      <sz val="12"/>
      <name val="¹UAAA¼"/>
      <family val="3"/>
    </font>
    <font>
      <sz val="11"/>
      <color indexed="20"/>
      <name val="Arial"/>
      <family val="2"/>
    </font>
    <font>
      <sz val="11"/>
      <name val="µ¸¿ò"/>
      <family val="0"/>
    </font>
    <font>
      <sz val="12"/>
      <name val="µ¸¿òÃ¼"/>
      <family val="3"/>
    </font>
    <font>
      <b/>
      <sz val="11"/>
      <color indexed="52"/>
      <name val="Arial"/>
      <family val="2"/>
    </font>
    <font>
      <b/>
      <sz val="10"/>
      <name val="Helv"/>
      <family val="0"/>
    </font>
    <font>
      <b/>
      <sz val="8"/>
      <color indexed="12"/>
      <name val="Arial"/>
      <family val="2"/>
    </font>
    <font>
      <sz val="8"/>
      <color indexed="8"/>
      <name val="Arial"/>
      <family val="2"/>
    </font>
    <font>
      <sz val="8"/>
      <name val="SVNtimes new roman"/>
      <family val="2"/>
    </font>
    <font>
      <b/>
      <sz val="11"/>
      <color indexed="9"/>
      <name val="Arial"/>
      <family val="2"/>
    </font>
    <font>
      <sz val="11"/>
      <name val="VNbook-Antiqua"/>
      <family val="2"/>
    </font>
    <font>
      <sz val="11"/>
      <name val="VNcentury Gothic"/>
      <family val="2"/>
    </font>
    <font>
      <b/>
      <sz val="15"/>
      <name val="VNcentury Gothic"/>
      <family val="2"/>
    </font>
    <font>
      <sz val="12"/>
      <name val="SVNtimes new roman"/>
      <family val="2"/>
    </font>
    <font>
      <sz val="10"/>
      <name val="SVNtimes new roman"/>
      <family val="2"/>
    </font>
    <font>
      <sz val="10"/>
      <color indexed="8"/>
      <name val="MS Sans Serif"/>
      <family val="2"/>
    </font>
    <font>
      <sz val="10"/>
      <name val="Helv"/>
      <family val="0"/>
    </font>
    <font>
      <b/>
      <sz val="12"/>
      <color indexed="8"/>
      <name val=".VnTime"/>
      <family val="2"/>
    </font>
    <font>
      <sz val="11"/>
      <name val="VNI-Times"/>
      <family val="0"/>
    </font>
    <font>
      <i/>
      <sz val="11"/>
      <color indexed="23"/>
      <name val="Arial"/>
      <family val="2"/>
    </font>
    <font>
      <sz val="11"/>
      <color indexed="17"/>
      <name val="Arial"/>
      <family val="2"/>
    </font>
    <font>
      <b/>
      <sz val="12"/>
      <name val=".VnBook-AntiquaH"/>
      <family val="2"/>
    </font>
    <font>
      <sz val="14"/>
      <name val=".VnTime"/>
      <family val="2"/>
    </font>
    <font>
      <b/>
      <sz val="12"/>
      <name val="Helv"/>
      <family val="0"/>
    </font>
    <font>
      <b/>
      <sz val="11"/>
      <color indexed="56"/>
      <name val="Arial"/>
      <family val="2"/>
    </font>
    <font>
      <sz val="11"/>
      <color indexed="62"/>
      <name val="Arial"/>
      <family val="2"/>
    </font>
    <font>
      <sz val="11"/>
      <color indexed="52"/>
      <name val="Arial"/>
      <family val="2"/>
    </font>
    <font>
      <sz val="10"/>
      <name val="MS Sans Serif"/>
      <family val="2"/>
    </font>
    <font>
      <b/>
      <sz val="11"/>
      <name val="Helv"/>
      <family val="0"/>
    </font>
    <font>
      <sz val="10"/>
      <name val=".VnAvant"/>
      <family val="2"/>
    </font>
    <font>
      <sz val="11"/>
      <color indexed="60"/>
      <name val="Arial"/>
      <family val="2"/>
    </font>
    <font>
      <sz val="10"/>
      <name val="VNtimes new roman"/>
      <family val="2"/>
    </font>
    <font>
      <sz val="11"/>
      <name val="–¾’©"/>
      <family val="1"/>
    </font>
    <font>
      <sz val="13"/>
      <name val=".VnTime"/>
      <family val="2"/>
    </font>
    <font>
      <b/>
      <sz val="11"/>
      <color indexed="63"/>
      <name val="Arial"/>
      <family val="2"/>
    </font>
    <font>
      <b/>
      <sz val="18"/>
      <color indexed="8"/>
      <name val="Cambria"/>
      <family val="1"/>
    </font>
    <font>
      <u val="single"/>
      <sz val="10"/>
      <color indexed="12"/>
      <name val=".VnArial"/>
      <family val="2"/>
    </font>
    <font>
      <sz val="11"/>
      <color indexed="32"/>
      <name val="VNI-Times"/>
      <family val="0"/>
    </font>
    <font>
      <b/>
      <sz val="18"/>
      <color indexed="56"/>
      <name val="Times New Roman"/>
      <family val="2"/>
    </font>
    <font>
      <sz val="11"/>
      <color indexed="10"/>
      <name val="Arial"/>
      <family val="2"/>
    </font>
    <font>
      <sz val="14"/>
      <name val=".VnArial"/>
      <family val="2"/>
    </font>
    <font>
      <sz val="10"/>
      <name val=" "/>
      <family val="1"/>
    </font>
    <font>
      <sz val="14"/>
      <name val="뼻뮝"/>
      <family val="3"/>
    </font>
    <font>
      <sz val="12"/>
      <name val="바탕체"/>
      <family val="3"/>
    </font>
    <font>
      <sz val="12"/>
      <name val="뼻뮝"/>
      <family val="1"/>
    </font>
    <font>
      <sz val="10"/>
      <name val="굴림체"/>
      <family val="3"/>
    </font>
    <font>
      <b/>
      <sz val="9"/>
      <name val="Times New Roman"/>
      <family val="1"/>
    </font>
    <font>
      <b/>
      <sz val="11"/>
      <name val="Times New Roman"/>
      <family val="1"/>
    </font>
    <font>
      <b/>
      <sz val="13"/>
      <name val="Times New Roman"/>
      <family val="1"/>
    </font>
    <font>
      <sz val="13"/>
      <name val="Times New Roman"/>
      <family val="1"/>
    </font>
    <font>
      <b/>
      <sz val="10"/>
      <name val="Times New Roman"/>
      <family val="1"/>
    </font>
    <font>
      <i/>
      <sz val="9"/>
      <name val="Times New Roman"/>
      <family val="1"/>
    </font>
    <font>
      <i/>
      <sz val="10"/>
      <name val="Times New Roman"/>
      <family val="1"/>
    </font>
    <font>
      <i/>
      <sz val="11"/>
      <name val="Times New Roman"/>
      <family val="1"/>
    </font>
    <font>
      <sz val="12"/>
      <color indexed="8"/>
      <name val="Times New Roman"/>
      <family val="2"/>
    </font>
    <font>
      <b/>
      <sz val="9"/>
      <name val="Tahoma"/>
      <family val="2"/>
    </font>
    <font>
      <sz val="9"/>
      <name val="Tahoma"/>
      <family val="2"/>
    </font>
    <font>
      <sz val="9"/>
      <color indexed="10"/>
      <name val="Times New Roman"/>
      <family val="1"/>
    </font>
    <font>
      <b/>
      <sz val="10"/>
      <color indexed="8"/>
      <name val="Times New Roman"/>
      <family val="1"/>
    </font>
    <font>
      <sz val="10"/>
      <color indexed="8"/>
      <name val="Times New Roman"/>
      <family val="1"/>
    </font>
    <font>
      <b/>
      <i/>
      <sz val="10"/>
      <color indexed="8"/>
      <name val="Times New Roman"/>
      <family val="1"/>
    </font>
    <font>
      <b/>
      <sz val="10"/>
      <name val="Arial"/>
      <family val="2"/>
    </font>
    <font>
      <sz val="12"/>
      <name val=".Vn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Arial"/>
      <family val="2"/>
    </font>
    <font>
      <b/>
      <sz val="13"/>
      <color indexed="56"/>
      <name val="Arial"/>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8"/>
      <color indexed="56"/>
      <name val="Cambria"/>
      <family val="2"/>
    </font>
    <font>
      <sz val="18"/>
      <color indexed="56"/>
      <name val="Times New Roman"/>
      <family val="2"/>
    </font>
    <font>
      <b/>
      <sz val="11"/>
      <color indexed="8"/>
      <name val="Arial"/>
      <family val="2"/>
    </font>
    <font>
      <sz val="11"/>
      <color indexed="10"/>
      <name val="Calibri"/>
      <family val="2"/>
    </font>
    <font>
      <sz val="11"/>
      <color indexed="8"/>
      <name val="Times New Roman"/>
      <family val="1"/>
    </font>
    <font>
      <b/>
      <sz val="9"/>
      <color indexed="8"/>
      <name val="Times New Roman"/>
      <family val="1"/>
    </font>
    <font>
      <sz val="9"/>
      <color indexed="8"/>
      <name val="Times New Roman"/>
      <family val="1"/>
    </font>
    <font>
      <i/>
      <sz val="9"/>
      <color indexed="8"/>
      <name val="Times New Roman"/>
      <family val="1"/>
    </font>
    <font>
      <b/>
      <sz val="10"/>
      <color indexed="9"/>
      <name val="Times New Roman"/>
      <family val="1"/>
    </font>
    <font>
      <sz val="10"/>
      <color indexed="9"/>
      <name val="Times New Roman"/>
      <family val="1"/>
    </font>
    <font>
      <i/>
      <sz val="10"/>
      <color indexed="8"/>
      <name val="Times New Roman"/>
      <family val="1"/>
    </font>
    <font>
      <b/>
      <sz val="11"/>
      <color indexed="8"/>
      <name val="Times New Roman"/>
      <family val="1"/>
    </font>
    <font>
      <i/>
      <sz val="11"/>
      <color indexed="8"/>
      <name val="Times New Roman"/>
      <family val="1"/>
    </font>
    <font>
      <sz val="8"/>
      <name val="Segoe UI"/>
      <family val="2"/>
    </font>
    <font>
      <sz val="11"/>
      <color theme="1"/>
      <name val="Calibri"/>
      <family val="2"/>
    </font>
    <font>
      <sz val="11"/>
      <color theme="1"/>
      <name val="Arial"/>
      <family val="2"/>
    </font>
    <font>
      <sz val="11"/>
      <color theme="0"/>
      <name val="Calibri"/>
      <family val="2"/>
    </font>
    <font>
      <sz val="11"/>
      <color theme="0"/>
      <name val="Arial"/>
      <family val="2"/>
    </font>
    <font>
      <sz val="11"/>
      <color rgb="FF9C0006"/>
      <name val="Calibri"/>
      <family val="2"/>
    </font>
    <font>
      <sz val="11"/>
      <color rgb="FF9C0006"/>
      <name val="Arial"/>
      <family val="2"/>
    </font>
    <font>
      <b/>
      <sz val="11"/>
      <color rgb="FFFA7D00"/>
      <name val="Calibri"/>
      <family val="2"/>
    </font>
    <font>
      <b/>
      <sz val="11"/>
      <color rgb="FFFA7D00"/>
      <name val="Arial"/>
      <family val="2"/>
    </font>
    <font>
      <b/>
      <sz val="11"/>
      <color theme="0"/>
      <name val="Calibri"/>
      <family val="2"/>
    </font>
    <font>
      <b/>
      <sz val="11"/>
      <color theme="0"/>
      <name val="Arial"/>
      <family val="2"/>
    </font>
    <font>
      <i/>
      <sz val="11"/>
      <color rgb="FF7F7F7F"/>
      <name val="Calibri"/>
      <family val="2"/>
    </font>
    <font>
      <i/>
      <sz val="11"/>
      <color rgb="FF7F7F7F"/>
      <name val="Arial"/>
      <family val="2"/>
    </font>
    <font>
      <sz val="11"/>
      <color rgb="FF006100"/>
      <name val="Calibri"/>
      <family val="2"/>
    </font>
    <font>
      <sz val="11"/>
      <color rgb="FF006100"/>
      <name val="Arial"/>
      <family val="2"/>
    </font>
    <font>
      <b/>
      <sz val="15"/>
      <color theme="3"/>
      <name val="Arial"/>
      <family val="2"/>
    </font>
    <font>
      <b/>
      <sz val="13"/>
      <color theme="3"/>
      <name val="Arial"/>
      <family val="2"/>
    </font>
    <font>
      <b/>
      <sz val="11"/>
      <color theme="3"/>
      <name val="Calibri"/>
      <family val="2"/>
    </font>
    <font>
      <b/>
      <sz val="11"/>
      <color theme="3"/>
      <name val="Arial"/>
      <family val="2"/>
    </font>
    <font>
      <sz val="11"/>
      <color rgb="FF3F3F76"/>
      <name val="Calibri"/>
      <family val="2"/>
    </font>
    <font>
      <sz val="11"/>
      <color rgb="FF3F3F76"/>
      <name val="Arial"/>
      <family val="2"/>
    </font>
    <font>
      <sz val="11"/>
      <color rgb="FFFA7D00"/>
      <name val="Calibri"/>
      <family val="2"/>
    </font>
    <font>
      <sz val="11"/>
      <color rgb="FFFA7D00"/>
      <name val="Arial"/>
      <family val="2"/>
    </font>
    <font>
      <sz val="11"/>
      <color rgb="FF9C6500"/>
      <name val="Calibri"/>
      <family val="2"/>
    </font>
    <font>
      <sz val="11"/>
      <color rgb="FF9C6500"/>
      <name val="Arial"/>
      <family val="2"/>
    </font>
    <font>
      <sz val="12"/>
      <color theme="1"/>
      <name val="Times New Roman"/>
      <family val="2"/>
    </font>
    <font>
      <b/>
      <sz val="11"/>
      <color rgb="FF3F3F3F"/>
      <name val="Calibri"/>
      <family val="2"/>
    </font>
    <font>
      <b/>
      <sz val="11"/>
      <color rgb="FF3F3F3F"/>
      <name val="Arial"/>
      <family val="2"/>
    </font>
    <font>
      <b/>
      <sz val="18"/>
      <color theme="3"/>
      <name val="Cambria"/>
      <family val="2"/>
    </font>
    <font>
      <b/>
      <sz val="18"/>
      <color theme="3"/>
      <name val="Times New Roman"/>
      <family val="2"/>
    </font>
    <font>
      <sz val="18"/>
      <color theme="3"/>
      <name val="Cambria"/>
      <family val="2"/>
    </font>
    <font>
      <sz val="18"/>
      <color theme="3"/>
      <name val="Times New Roman"/>
      <family val="2"/>
    </font>
    <font>
      <b/>
      <sz val="11"/>
      <color theme="1"/>
      <name val="Arial"/>
      <family val="2"/>
    </font>
    <font>
      <sz val="11"/>
      <color rgb="FFFF0000"/>
      <name val="Calibri"/>
      <family val="2"/>
    </font>
    <font>
      <sz val="11"/>
      <color rgb="FFFF0000"/>
      <name val="Arial"/>
      <family val="2"/>
    </font>
    <font>
      <sz val="11"/>
      <color theme="1"/>
      <name val="Times New Roman"/>
      <family val="1"/>
    </font>
    <font>
      <b/>
      <sz val="9"/>
      <color theme="1"/>
      <name val="Times New Roman"/>
      <family val="1"/>
    </font>
    <font>
      <sz val="9"/>
      <color theme="1"/>
      <name val="Times New Roman"/>
      <family val="1"/>
    </font>
    <font>
      <i/>
      <sz val="9"/>
      <color theme="1"/>
      <name val="Times New Roman"/>
      <family val="1"/>
    </font>
    <font>
      <b/>
      <sz val="10"/>
      <color theme="0"/>
      <name val="Times New Roman"/>
      <family val="1"/>
    </font>
    <font>
      <sz val="10"/>
      <color theme="0"/>
      <name val="Times New Roman"/>
      <family val="1"/>
    </font>
    <font>
      <b/>
      <sz val="10"/>
      <color rgb="FF000000"/>
      <name val="Times New Roman"/>
      <family val="1"/>
    </font>
    <font>
      <sz val="10"/>
      <color rgb="FF000000"/>
      <name val="Times New Roman"/>
      <family val="1"/>
    </font>
    <font>
      <i/>
      <sz val="10"/>
      <color rgb="FF000000"/>
      <name val="Times New Roman"/>
      <family val="1"/>
    </font>
    <font>
      <b/>
      <sz val="10"/>
      <color theme="1"/>
      <name val="Times New Roman"/>
      <family val="1"/>
    </font>
    <font>
      <b/>
      <i/>
      <sz val="10"/>
      <color theme="1"/>
      <name val="Times New Roman"/>
      <family val="1"/>
    </font>
    <font>
      <sz val="10"/>
      <color theme="1"/>
      <name val="Times New Roman"/>
      <family val="1"/>
    </font>
    <font>
      <b/>
      <sz val="11"/>
      <color theme="1"/>
      <name val="Times New Roman"/>
      <family val="1"/>
    </font>
    <font>
      <i/>
      <sz val="11"/>
      <color theme="1"/>
      <name val="Times New Roman"/>
      <family val="1"/>
    </font>
    <font>
      <b/>
      <sz val="8"/>
      <name val="Arial"/>
      <family val="2"/>
    </font>
  </fonts>
  <fills count="62">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lightUp">
        <fgColor indexed="9"/>
        <bgColor indexed="27"/>
      </patternFill>
    </fill>
    <fill>
      <patternFill patternType="lightUp">
        <fgColor indexed="9"/>
        <bgColor indexed="26"/>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gray125">
        <fgColor indexed="35"/>
      </patternFill>
    </fill>
    <fill>
      <patternFill patternType="solid">
        <fgColor theme="0" tint="-0.24997000396251678"/>
        <bgColor indexed="64"/>
      </patternFill>
    </fill>
    <fill>
      <patternFill patternType="solid">
        <fgColor theme="0"/>
        <bgColor indexed="64"/>
      </patternFill>
    </fill>
    <fill>
      <patternFill patternType="solid">
        <fgColor rgb="FFFFFFFF"/>
        <bgColor indexed="64"/>
      </patternFill>
    </fill>
  </fills>
  <borders count="53">
    <border>
      <left/>
      <right/>
      <top/>
      <bottom/>
      <diagonal/>
    </border>
    <border>
      <left style="thin"/>
      <right style="thin"/>
      <top style="dotted"/>
      <bottom style="dotted"/>
    </border>
    <border>
      <left>
        <color indexed="63"/>
      </left>
      <right>
        <color indexed="63"/>
      </right>
      <top>
        <color indexed="63"/>
      </top>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hair"/>
    </border>
    <border>
      <left style="thin"/>
      <right style="thin"/>
      <top style="hair"/>
      <bottom style="hair"/>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style="double"/>
      <right style="double"/>
      <top style="thin"/>
      <bottom style="double"/>
    </border>
    <border>
      <left>
        <color indexed="63"/>
      </left>
      <right>
        <color indexed="63"/>
      </right>
      <top style="medium"/>
      <bottom style="medium"/>
    </border>
    <border>
      <left>
        <color indexed="63"/>
      </left>
      <right>
        <color indexed="63"/>
      </right>
      <top style="thin"/>
      <bottom style="thin"/>
    </border>
    <border>
      <left/>
      <right/>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medium"/>
      <bottom style="medium"/>
    </border>
    <border>
      <left>
        <color indexed="63"/>
      </left>
      <right>
        <color indexed="63"/>
      </right>
      <top>
        <color indexed="63"/>
      </top>
      <bottom style="mediu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double"/>
      <bottom>
        <color indexed="63"/>
      </bottom>
    </border>
    <border>
      <left/>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color indexed="63"/>
      </top>
      <bottom style="thin"/>
    </border>
    <border>
      <left style="thin"/>
      <right style="thin"/>
      <top>
        <color indexed="63"/>
      </top>
      <bottom style="thin"/>
    </border>
    <border>
      <left style="thin"/>
      <right style="thin"/>
      <top style="hair"/>
      <bottom>
        <color indexed="63"/>
      </bottom>
    </border>
    <border>
      <left style="thin"/>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thin"/>
      <right style="medium"/>
      <top style="thin"/>
      <bottom style="medium"/>
    </border>
    <border>
      <left>
        <color indexed="63"/>
      </left>
      <right style="medium"/>
      <top style="thin"/>
      <bottom style="thin"/>
    </border>
    <border>
      <left style="thin"/>
      <right style="medium"/>
      <top style="thin"/>
      <bottom style="thin"/>
    </border>
    <border>
      <left style="thin"/>
      <right style="medium"/>
      <top style="medium"/>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08">
    <xf numFmtId="0" fontId="0" fillId="0" borderId="0">
      <alignment/>
      <protection/>
    </xf>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0" fillId="0" borderId="0" applyNumberFormat="0" applyFill="0" applyBorder="0" applyAlignment="0" applyProtection="0"/>
    <xf numFmtId="0" fontId="104" fillId="0" borderId="0" applyNumberFormat="0" applyFill="0" applyBorder="0" applyAlignment="0" applyProtection="0"/>
    <xf numFmtId="0" fontId="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75" fontId="27" fillId="0" borderId="1">
      <alignment horizontal="center"/>
      <protection hidden="1"/>
    </xf>
    <xf numFmtId="172" fontId="0" fillId="0" borderId="0" applyFont="0" applyFill="0" applyBorder="0" applyAlignment="0" applyProtection="0"/>
    <xf numFmtId="0" fontId="29" fillId="0" borderId="0" applyFont="0" applyFill="0" applyBorder="0" applyAlignment="0" applyProtection="0"/>
    <xf numFmtId="171" fontId="0" fillId="0" borderId="0" applyFont="0" applyFill="0" applyBorder="0" applyAlignment="0" applyProtection="0"/>
    <xf numFmtId="177"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165" fontId="30" fillId="0" borderId="0" applyFont="0" applyFill="0" applyBorder="0" applyAlignment="0" applyProtection="0"/>
    <xf numFmtId="166" fontId="30" fillId="0" borderId="0" applyFont="0" applyFill="0" applyBorder="0" applyAlignment="0" applyProtection="0"/>
    <xf numFmtId="6" fontId="31" fillId="0" borderId="0" applyFont="0" applyFill="0" applyBorder="0" applyAlignment="0" applyProtection="0"/>
    <xf numFmtId="0" fontId="25" fillId="0" borderId="0">
      <alignment vertical="center"/>
      <protection/>
    </xf>
    <xf numFmtId="0" fontId="0" fillId="0" borderId="0">
      <alignment/>
      <protection/>
    </xf>
    <xf numFmtId="0" fontId="0" fillId="0" borderId="0">
      <alignment/>
      <protection/>
    </xf>
    <xf numFmtId="0" fontId="0" fillId="0" borderId="0">
      <alignment/>
      <protection/>
    </xf>
    <xf numFmtId="0" fontId="32" fillId="2" borderId="0">
      <alignment/>
      <protection/>
    </xf>
    <xf numFmtId="9" fontId="33" fillId="0" borderId="0" applyFont="0" applyFill="0" applyBorder="0" applyAlignment="0" applyProtection="0"/>
    <xf numFmtId="0" fontId="34" fillId="2" borderId="0">
      <alignment/>
      <protection/>
    </xf>
    <xf numFmtId="0" fontId="133" fillId="3" borderId="0" applyNumberFormat="0" applyBorder="0" applyAlignment="0" applyProtection="0"/>
    <xf numFmtId="0" fontId="35" fillId="3" borderId="0" applyNumberFormat="0" applyBorder="0" applyAlignment="0" applyProtection="0"/>
    <xf numFmtId="0" fontId="134" fillId="4" borderId="0" applyNumberFormat="0" applyBorder="0" applyAlignment="0" applyProtection="0"/>
    <xf numFmtId="0" fontId="134" fillId="4" borderId="0" applyNumberFormat="0" applyBorder="0" applyAlignment="0" applyProtection="0"/>
    <xf numFmtId="0" fontId="134" fillId="4" borderId="0" applyNumberFormat="0" applyBorder="0" applyAlignment="0" applyProtection="0"/>
    <xf numFmtId="0" fontId="134" fillId="4" borderId="0" applyNumberFormat="0" applyBorder="0" applyAlignment="0" applyProtection="0"/>
    <xf numFmtId="0" fontId="35" fillId="3" borderId="0" applyNumberFormat="0" applyBorder="0" applyAlignment="0" applyProtection="0"/>
    <xf numFmtId="0" fontId="133" fillId="5" borderId="0" applyNumberFormat="0" applyBorder="0" applyAlignment="0" applyProtection="0"/>
    <xf numFmtId="0" fontId="35" fillId="5" borderId="0" applyNumberFormat="0" applyBorder="0" applyAlignment="0" applyProtection="0"/>
    <xf numFmtId="0" fontId="134" fillId="6" borderId="0" applyNumberFormat="0" applyBorder="0" applyAlignment="0" applyProtection="0"/>
    <xf numFmtId="0" fontId="134" fillId="6" borderId="0" applyNumberFormat="0" applyBorder="0" applyAlignment="0" applyProtection="0"/>
    <xf numFmtId="0" fontId="134" fillId="6" borderId="0" applyNumberFormat="0" applyBorder="0" applyAlignment="0" applyProtection="0"/>
    <xf numFmtId="0" fontId="134" fillId="6" borderId="0" applyNumberFormat="0" applyBorder="0" applyAlignment="0" applyProtection="0"/>
    <xf numFmtId="0" fontId="35" fillId="5" borderId="0" applyNumberFormat="0" applyBorder="0" applyAlignment="0" applyProtection="0"/>
    <xf numFmtId="0" fontId="133" fillId="7" borderId="0" applyNumberFormat="0" applyBorder="0" applyAlignment="0" applyProtection="0"/>
    <xf numFmtId="0" fontId="35" fillId="7" borderId="0" applyNumberFormat="0" applyBorder="0" applyAlignment="0" applyProtection="0"/>
    <xf numFmtId="0" fontId="134" fillId="8" borderId="0" applyNumberFormat="0" applyBorder="0" applyAlignment="0" applyProtection="0"/>
    <xf numFmtId="0" fontId="134" fillId="8" borderId="0" applyNumberFormat="0" applyBorder="0" applyAlignment="0" applyProtection="0"/>
    <xf numFmtId="0" fontId="134" fillId="8" borderId="0" applyNumberFormat="0" applyBorder="0" applyAlignment="0" applyProtection="0"/>
    <xf numFmtId="0" fontId="134" fillId="8" borderId="0" applyNumberFormat="0" applyBorder="0" applyAlignment="0" applyProtection="0"/>
    <xf numFmtId="0" fontId="35" fillId="7" borderId="0" applyNumberFormat="0" applyBorder="0" applyAlignment="0" applyProtection="0"/>
    <xf numFmtId="0" fontId="133" fillId="9" borderId="0" applyNumberFormat="0" applyBorder="0" applyAlignment="0" applyProtection="0"/>
    <xf numFmtId="0" fontId="35" fillId="9" borderId="0" applyNumberFormat="0" applyBorder="0" applyAlignment="0" applyProtection="0"/>
    <xf numFmtId="0" fontId="134" fillId="10" borderId="0" applyNumberFormat="0" applyBorder="0" applyAlignment="0" applyProtection="0"/>
    <xf numFmtId="0" fontId="134" fillId="10" borderId="0" applyNumberFormat="0" applyBorder="0" applyAlignment="0" applyProtection="0"/>
    <xf numFmtId="0" fontId="134" fillId="10" borderId="0" applyNumberFormat="0" applyBorder="0" applyAlignment="0" applyProtection="0"/>
    <xf numFmtId="0" fontId="134" fillId="10" borderId="0" applyNumberFormat="0" applyBorder="0" applyAlignment="0" applyProtection="0"/>
    <xf numFmtId="0" fontId="35" fillId="9" borderId="0" applyNumberFormat="0" applyBorder="0" applyAlignment="0" applyProtection="0"/>
    <xf numFmtId="0" fontId="133" fillId="11" borderId="0" applyNumberFormat="0" applyBorder="0" applyAlignment="0" applyProtection="0"/>
    <xf numFmtId="0" fontId="35" fillId="12" borderId="0" applyNumberFormat="0" applyBorder="0" applyAlignment="0" applyProtection="0"/>
    <xf numFmtId="0" fontId="134" fillId="11" borderId="0" applyNumberFormat="0" applyBorder="0" applyAlignment="0" applyProtection="0"/>
    <xf numFmtId="0" fontId="134" fillId="11" borderId="0" applyNumberFormat="0" applyBorder="0" applyAlignment="0" applyProtection="0"/>
    <xf numFmtId="0" fontId="134" fillId="11" borderId="0" applyNumberFormat="0" applyBorder="0" applyAlignment="0" applyProtection="0"/>
    <xf numFmtId="0" fontId="134" fillId="11" borderId="0" applyNumberFormat="0" applyBorder="0" applyAlignment="0" applyProtection="0"/>
    <xf numFmtId="0" fontId="35" fillId="12" borderId="0" applyNumberFormat="0" applyBorder="0" applyAlignment="0" applyProtection="0"/>
    <xf numFmtId="0" fontId="133" fillId="13" borderId="0" applyNumberFormat="0" applyBorder="0" applyAlignment="0" applyProtection="0"/>
    <xf numFmtId="0" fontId="35" fillId="14" borderId="0" applyNumberFormat="0" applyBorder="0" applyAlignment="0" applyProtection="0"/>
    <xf numFmtId="0" fontId="134" fillId="13" borderId="0" applyNumberFormat="0" applyBorder="0" applyAlignment="0" applyProtection="0"/>
    <xf numFmtId="0" fontId="134" fillId="13" borderId="0" applyNumberFormat="0" applyBorder="0" applyAlignment="0" applyProtection="0"/>
    <xf numFmtId="0" fontId="134" fillId="13" borderId="0" applyNumberFormat="0" applyBorder="0" applyAlignment="0" applyProtection="0"/>
    <xf numFmtId="0" fontId="134" fillId="13" borderId="0" applyNumberFormat="0" applyBorder="0" applyAlignment="0" applyProtection="0"/>
    <xf numFmtId="0" fontId="35" fillId="14" borderId="0" applyNumberFormat="0" applyBorder="0" applyAlignment="0" applyProtection="0"/>
    <xf numFmtId="0" fontId="36" fillId="2" borderId="0">
      <alignment/>
      <protection/>
    </xf>
    <xf numFmtId="0" fontId="37" fillId="0" borderId="0">
      <alignment wrapText="1"/>
      <protection/>
    </xf>
    <xf numFmtId="0" fontId="133" fillId="15" borderId="0" applyNumberFormat="0" applyBorder="0" applyAlignment="0" applyProtection="0"/>
    <xf numFmtId="0" fontId="35" fillId="16" borderId="0" applyNumberFormat="0" applyBorder="0" applyAlignment="0" applyProtection="0"/>
    <xf numFmtId="0" fontId="134" fillId="15" borderId="0" applyNumberFormat="0" applyBorder="0" applyAlignment="0" applyProtection="0"/>
    <xf numFmtId="0" fontId="134" fillId="15" borderId="0" applyNumberFormat="0" applyBorder="0" applyAlignment="0" applyProtection="0"/>
    <xf numFmtId="0" fontId="134" fillId="15" borderId="0" applyNumberFormat="0" applyBorder="0" applyAlignment="0" applyProtection="0"/>
    <xf numFmtId="0" fontId="134" fillId="15" borderId="0" applyNumberFormat="0" applyBorder="0" applyAlignment="0" applyProtection="0"/>
    <xf numFmtId="0" fontId="35" fillId="16" borderId="0" applyNumberFormat="0" applyBorder="0" applyAlignment="0" applyProtection="0"/>
    <xf numFmtId="0" fontId="133" fillId="17" borderId="0" applyNumberFormat="0" applyBorder="0" applyAlignment="0" applyProtection="0"/>
    <xf numFmtId="0" fontId="35" fillId="18" borderId="0" applyNumberFormat="0" applyBorder="0" applyAlignment="0" applyProtection="0"/>
    <xf numFmtId="0" fontId="134" fillId="17" borderId="0" applyNumberFormat="0" applyBorder="0" applyAlignment="0" applyProtection="0"/>
    <xf numFmtId="0" fontId="134" fillId="17" borderId="0" applyNumberFormat="0" applyBorder="0" applyAlignment="0" applyProtection="0"/>
    <xf numFmtId="0" fontId="134" fillId="17" borderId="0" applyNumberFormat="0" applyBorder="0" applyAlignment="0" applyProtection="0"/>
    <xf numFmtId="0" fontId="134" fillId="17" borderId="0" applyNumberFormat="0" applyBorder="0" applyAlignment="0" applyProtection="0"/>
    <xf numFmtId="0" fontId="35" fillId="18" borderId="0" applyNumberFormat="0" applyBorder="0" applyAlignment="0" applyProtection="0"/>
    <xf numFmtId="0" fontId="133" fillId="19" borderId="0" applyNumberFormat="0" applyBorder="0" applyAlignment="0" applyProtection="0"/>
    <xf numFmtId="0" fontId="35" fillId="19"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35" fillId="19" borderId="0" applyNumberFormat="0" applyBorder="0" applyAlignment="0" applyProtection="0"/>
    <xf numFmtId="0" fontId="133" fillId="21" borderId="0" applyNumberFormat="0" applyBorder="0" applyAlignment="0" applyProtection="0"/>
    <xf numFmtId="0" fontId="35" fillId="9" borderId="0" applyNumberFormat="0" applyBorder="0" applyAlignment="0" applyProtection="0"/>
    <xf numFmtId="0" fontId="134" fillId="21" borderId="0" applyNumberFormat="0" applyBorder="0" applyAlignment="0" applyProtection="0"/>
    <xf numFmtId="0" fontId="134" fillId="21" borderId="0" applyNumberFormat="0" applyBorder="0" applyAlignment="0" applyProtection="0"/>
    <xf numFmtId="0" fontId="134" fillId="21" borderId="0" applyNumberFormat="0" applyBorder="0" applyAlignment="0" applyProtection="0"/>
    <xf numFmtId="0" fontId="134" fillId="21" borderId="0" applyNumberFormat="0" applyBorder="0" applyAlignment="0" applyProtection="0"/>
    <xf numFmtId="0" fontId="35" fillId="9" borderId="0" applyNumberFormat="0" applyBorder="0" applyAlignment="0" applyProtection="0"/>
    <xf numFmtId="0" fontId="133" fillId="22" borderId="0" applyNumberFormat="0" applyBorder="0" applyAlignment="0" applyProtection="0"/>
    <xf numFmtId="0" fontId="35" fillId="16" borderId="0" applyNumberFormat="0" applyBorder="0" applyAlignment="0" applyProtection="0"/>
    <xf numFmtId="0" fontId="134" fillId="22" borderId="0" applyNumberFormat="0" applyBorder="0" applyAlignment="0" applyProtection="0"/>
    <xf numFmtId="0" fontId="134" fillId="22" borderId="0" applyNumberFormat="0" applyBorder="0" applyAlignment="0" applyProtection="0"/>
    <xf numFmtId="0" fontId="134" fillId="22" borderId="0" applyNumberFormat="0" applyBorder="0" applyAlignment="0" applyProtection="0"/>
    <xf numFmtId="0" fontId="134" fillId="22" borderId="0" applyNumberFormat="0" applyBorder="0" applyAlignment="0" applyProtection="0"/>
    <xf numFmtId="0" fontId="35" fillId="16" borderId="0" applyNumberFormat="0" applyBorder="0" applyAlignment="0" applyProtection="0"/>
    <xf numFmtId="0" fontId="133" fillId="23" borderId="0" applyNumberFormat="0" applyBorder="0" applyAlignment="0" applyProtection="0"/>
    <xf numFmtId="0" fontId="35" fillId="24" borderId="0" applyNumberFormat="0" applyBorder="0" applyAlignment="0" applyProtection="0"/>
    <xf numFmtId="0" fontId="134" fillId="23" borderId="0" applyNumberFormat="0" applyBorder="0" applyAlignment="0" applyProtection="0"/>
    <xf numFmtId="0" fontId="134" fillId="23" borderId="0" applyNumberFormat="0" applyBorder="0" applyAlignment="0" applyProtection="0"/>
    <xf numFmtId="0" fontId="134" fillId="23" borderId="0" applyNumberFormat="0" applyBorder="0" applyAlignment="0" applyProtection="0"/>
    <xf numFmtId="0" fontId="134" fillId="23" borderId="0" applyNumberFormat="0" applyBorder="0" applyAlignment="0" applyProtection="0"/>
    <xf numFmtId="0" fontId="35" fillId="24" borderId="0" applyNumberFormat="0" applyBorder="0" applyAlignment="0" applyProtection="0"/>
    <xf numFmtId="174" fontId="38" fillId="0" borderId="2" applyNumberFormat="0" applyFont="0" applyBorder="0" applyAlignment="0">
      <protection/>
    </xf>
    <xf numFmtId="0" fontId="8" fillId="0" borderId="0">
      <alignment/>
      <protection/>
    </xf>
    <xf numFmtId="0" fontId="135" fillId="25" borderId="0" applyNumberFormat="0" applyBorder="0" applyAlignment="0" applyProtection="0"/>
    <xf numFmtId="0" fontId="39" fillId="26" borderId="0" applyNumberFormat="0" applyBorder="0" applyAlignment="0" applyProtection="0"/>
    <xf numFmtId="0" fontId="136" fillId="25" borderId="0" applyNumberFormat="0" applyBorder="0" applyAlignment="0" applyProtection="0"/>
    <xf numFmtId="0" fontId="39" fillId="26" borderId="0" applyNumberFormat="0" applyBorder="0" applyAlignment="0" applyProtection="0"/>
    <xf numFmtId="0" fontId="135" fillId="27" borderId="0" applyNumberFormat="0" applyBorder="0" applyAlignment="0" applyProtection="0"/>
    <xf numFmtId="0" fontId="39" fillId="18" borderId="0" applyNumberFormat="0" applyBorder="0" applyAlignment="0" applyProtection="0"/>
    <xf numFmtId="0" fontId="136" fillId="27" borderId="0" applyNumberFormat="0" applyBorder="0" applyAlignment="0" applyProtection="0"/>
    <xf numFmtId="0" fontId="39" fillId="18" borderId="0" applyNumberFormat="0" applyBorder="0" applyAlignment="0" applyProtection="0"/>
    <xf numFmtId="0" fontId="135" fillId="19" borderId="0" applyNumberFormat="0" applyBorder="0" applyAlignment="0" applyProtection="0"/>
    <xf numFmtId="0" fontId="39" fillId="19" borderId="0" applyNumberFormat="0" applyBorder="0" applyAlignment="0" applyProtection="0"/>
    <xf numFmtId="0" fontId="136" fillId="28" borderId="0" applyNumberFormat="0" applyBorder="0" applyAlignment="0" applyProtection="0"/>
    <xf numFmtId="0" fontId="39" fillId="19" borderId="0" applyNumberFormat="0" applyBorder="0" applyAlignment="0" applyProtection="0"/>
    <xf numFmtId="0" fontId="135" fillId="29" borderId="0" applyNumberFormat="0" applyBorder="0" applyAlignment="0" applyProtection="0"/>
    <xf numFmtId="0" fontId="39" fillId="29" borderId="0" applyNumberFormat="0" applyBorder="0" applyAlignment="0" applyProtection="0"/>
    <xf numFmtId="0" fontId="136" fillId="30" borderId="0" applyNumberFormat="0" applyBorder="0" applyAlignment="0" applyProtection="0"/>
    <xf numFmtId="0" fontId="39" fillId="29" borderId="0" applyNumberFormat="0" applyBorder="0" applyAlignment="0" applyProtection="0"/>
    <xf numFmtId="0" fontId="135" fillId="31" borderId="0" applyNumberFormat="0" applyBorder="0" applyAlignment="0" applyProtection="0"/>
    <xf numFmtId="0" fontId="39" fillId="32" borderId="0" applyNumberFormat="0" applyBorder="0" applyAlignment="0" applyProtection="0"/>
    <xf numFmtId="0" fontId="136" fillId="31" borderId="0" applyNumberFormat="0" applyBorder="0" applyAlignment="0" applyProtection="0"/>
    <xf numFmtId="0" fontId="39" fillId="32" borderId="0" applyNumberFormat="0" applyBorder="0" applyAlignment="0" applyProtection="0"/>
    <xf numFmtId="0" fontId="135" fillId="33" borderId="0" applyNumberFormat="0" applyBorder="0" applyAlignment="0" applyProtection="0"/>
    <xf numFmtId="0" fontId="39" fillId="33" borderId="0" applyNumberFormat="0" applyBorder="0" applyAlignment="0" applyProtection="0"/>
    <xf numFmtId="0" fontId="136" fillId="34" borderId="0" applyNumberFormat="0" applyBorder="0" applyAlignment="0" applyProtection="0"/>
    <xf numFmtId="0" fontId="39" fillId="33" borderId="0" applyNumberFormat="0" applyBorder="0" applyAlignment="0" applyProtection="0"/>
    <xf numFmtId="0" fontId="40" fillId="0" borderId="0">
      <alignment/>
      <protection/>
    </xf>
    <xf numFmtId="0" fontId="135" fillId="35" borderId="0" applyNumberFormat="0" applyBorder="0" applyAlignment="0" applyProtection="0"/>
    <xf numFmtId="0" fontId="39" fillId="36" borderId="0" applyNumberFormat="0" applyBorder="0" applyAlignment="0" applyProtection="0"/>
    <xf numFmtId="0" fontId="136" fillId="35" borderId="0" applyNumberFormat="0" applyBorder="0" applyAlignment="0" applyProtection="0"/>
    <xf numFmtId="0" fontId="39" fillId="36" borderId="0" applyNumberFormat="0" applyBorder="0" applyAlignment="0" applyProtection="0"/>
    <xf numFmtId="0" fontId="135" fillId="37" borderId="0" applyNumberFormat="0" applyBorder="0" applyAlignment="0" applyProtection="0"/>
    <xf numFmtId="0" fontId="39" fillId="38" borderId="0" applyNumberFormat="0" applyBorder="0" applyAlignment="0" applyProtection="0"/>
    <xf numFmtId="0" fontId="136" fillId="37" borderId="0" applyNumberFormat="0" applyBorder="0" applyAlignment="0" applyProtection="0"/>
    <xf numFmtId="0" fontId="39" fillId="38" borderId="0" applyNumberFormat="0" applyBorder="0" applyAlignment="0" applyProtection="0"/>
    <xf numFmtId="0" fontId="135" fillId="39" borderId="0" applyNumberFormat="0" applyBorder="0" applyAlignment="0" applyProtection="0"/>
    <xf numFmtId="0" fontId="39" fillId="40" borderId="0" applyNumberFormat="0" applyBorder="0" applyAlignment="0" applyProtection="0"/>
    <xf numFmtId="0" fontId="136" fillId="39" borderId="0" applyNumberFormat="0" applyBorder="0" applyAlignment="0" applyProtection="0"/>
    <xf numFmtId="0" fontId="39" fillId="40" borderId="0" applyNumberFormat="0" applyBorder="0" applyAlignment="0" applyProtection="0"/>
    <xf numFmtId="0" fontId="135" fillId="41" borderId="0" applyNumberFormat="0" applyBorder="0" applyAlignment="0" applyProtection="0"/>
    <xf numFmtId="0" fontId="39" fillId="29" borderId="0" applyNumberFormat="0" applyBorder="0" applyAlignment="0" applyProtection="0"/>
    <xf numFmtId="0" fontId="136" fillId="41" borderId="0" applyNumberFormat="0" applyBorder="0" applyAlignment="0" applyProtection="0"/>
    <xf numFmtId="0" fontId="39" fillId="29" borderId="0" applyNumberFormat="0" applyBorder="0" applyAlignment="0" applyProtection="0"/>
    <xf numFmtId="0" fontId="135" fillId="42" borderId="0" applyNumberFormat="0" applyBorder="0" applyAlignment="0" applyProtection="0"/>
    <xf numFmtId="0" fontId="39" fillId="32" borderId="0" applyNumberFormat="0" applyBorder="0" applyAlignment="0" applyProtection="0"/>
    <xf numFmtId="0" fontId="136" fillId="42" borderId="0" applyNumberFormat="0" applyBorder="0" applyAlignment="0" applyProtection="0"/>
    <xf numFmtId="0" fontId="39" fillId="32" borderId="0" applyNumberFormat="0" applyBorder="0" applyAlignment="0" applyProtection="0"/>
    <xf numFmtId="0" fontId="135" fillId="43" borderId="0" applyNumberFormat="0" applyBorder="0" applyAlignment="0" applyProtection="0"/>
    <xf numFmtId="0" fontId="39" fillId="44" borderId="0" applyNumberFormat="0" applyBorder="0" applyAlignment="0" applyProtection="0"/>
    <xf numFmtId="0" fontId="136" fillId="43" borderId="0" applyNumberFormat="0" applyBorder="0" applyAlignment="0" applyProtection="0"/>
    <xf numFmtId="0" fontId="39" fillId="44" borderId="0" applyNumberFormat="0" applyBorder="0" applyAlignment="0" applyProtection="0"/>
    <xf numFmtId="178" fontId="41" fillId="0" borderId="0" applyFont="0" applyFill="0" applyBorder="0" applyAlignment="0" applyProtection="0"/>
    <xf numFmtId="0" fontId="42" fillId="0" borderId="0" applyFont="0" applyFill="0" applyBorder="0" applyAlignment="0" applyProtection="0"/>
    <xf numFmtId="179" fontId="8" fillId="0" borderId="0" applyFont="0" applyFill="0" applyBorder="0" applyAlignment="0" applyProtection="0"/>
    <xf numFmtId="180" fontId="41" fillId="0" borderId="0" applyFont="0" applyFill="0" applyBorder="0" applyAlignment="0" applyProtection="0"/>
    <xf numFmtId="0" fontId="42" fillId="0" borderId="0" applyFont="0" applyFill="0" applyBorder="0" applyAlignment="0" applyProtection="0"/>
    <xf numFmtId="181" fontId="8" fillId="0" borderId="0" applyFont="0" applyFill="0" applyBorder="0" applyAlignment="0" applyProtection="0"/>
    <xf numFmtId="168" fontId="41" fillId="0" borderId="0" applyFont="0" applyFill="0" applyBorder="0" applyAlignment="0" applyProtection="0"/>
    <xf numFmtId="0" fontId="42" fillId="0" borderId="0" applyFont="0" applyFill="0" applyBorder="0" applyAlignment="0" applyProtection="0"/>
    <xf numFmtId="168" fontId="33" fillId="0" borderId="0" applyFont="0" applyFill="0" applyBorder="0" applyAlignment="0" applyProtection="0"/>
    <xf numFmtId="169" fontId="41" fillId="0" borderId="0" applyFont="0" applyFill="0" applyBorder="0" applyAlignment="0" applyProtection="0"/>
    <xf numFmtId="0" fontId="42" fillId="0" borderId="0" applyFont="0" applyFill="0" applyBorder="0" applyAlignment="0" applyProtection="0"/>
    <xf numFmtId="169" fontId="33" fillId="0" borderId="0" applyFont="0" applyFill="0" applyBorder="0" applyAlignment="0" applyProtection="0"/>
    <xf numFmtId="0" fontId="137" fillId="45" borderId="0" applyNumberFormat="0" applyBorder="0" applyAlignment="0" applyProtection="0"/>
    <xf numFmtId="0" fontId="43" fillId="5" borderId="0" applyNumberFormat="0" applyBorder="0" applyAlignment="0" applyProtection="0"/>
    <xf numFmtId="0" fontId="138" fillId="45" borderId="0" applyNumberFormat="0" applyBorder="0" applyAlignment="0" applyProtection="0"/>
    <xf numFmtId="0" fontId="43" fillId="5" borderId="0" applyNumberFormat="0" applyBorder="0" applyAlignment="0" applyProtection="0"/>
    <xf numFmtId="0" fontId="42" fillId="0" borderId="0">
      <alignment/>
      <protection/>
    </xf>
    <xf numFmtId="0" fontId="44" fillId="0" borderId="0">
      <alignment/>
      <protection/>
    </xf>
    <xf numFmtId="0" fontId="42" fillId="0" borderId="0">
      <alignment/>
      <protection/>
    </xf>
    <xf numFmtId="0" fontId="45" fillId="0" borderId="0">
      <alignment/>
      <protection/>
    </xf>
    <xf numFmtId="182" fontId="12" fillId="0" borderId="0" applyFill="0" applyBorder="0" applyAlignment="0">
      <protection/>
    </xf>
    <xf numFmtId="182" fontId="12" fillId="0" borderId="0" applyFill="0" applyBorder="0" applyAlignment="0">
      <protection/>
    </xf>
    <xf numFmtId="0" fontId="139" fillId="46" borderId="3" applyNumberFormat="0" applyAlignment="0" applyProtection="0"/>
    <xf numFmtId="0" fontId="46" fillId="2" borderId="4" applyNumberFormat="0" applyAlignment="0" applyProtection="0"/>
    <xf numFmtId="0" fontId="140" fillId="46" borderId="3" applyNumberFormat="0" applyAlignment="0" applyProtection="0"/>
    <xf numFmtId="0" fontId="46" fillId="2" borderId="4" applyNumberFormat="0" applyAlignment="0" applyProtection="0"/>
    <xf numFmtId="0" fontId="47" fillId="0" borderId="0">
      <alignment/>
      <protection/>
    </xf>
    <xf numFmtId="183" fontId="48" fillId="0" borderId="5" applyBorder="0">
      <alignment/>
      <protection/>
    </xf>
    <xf numFmtId="183" fontId="49" fillId="0" borderId="6">
      <alignment/>
      <protection locked="0"/>
    </xf>
    <xf numFmtId="184" fontId="50" fillId="0" borderId="6">
      <alignment/>
      <protection/>
    </xf>
    <xf numFmtId="0" fontId="141" fillId="47" borderId="7" applyNumberFormat="0" applyAlignment="0" applyProtection="0"/>
    <xf numFmtId="0" fontId="51" fillId="48" borderId="8" applyNumberFormat="0" applyAlignment="0" applyProtection="0"/>
    <xf numFmtId="0" fontId="142" fillId="47" borderId="7" applyNumberFormat="0" applyAlignment="0" applyProtection="0"/>
    <xf numFmtId="0" fontId="51" fillId="48" borderId="8" applyNumberFormat="0" applyAlignment="0" applyProtection="0"/>
    <xf numFmtId="4" fontId="52" fillId="0" borderId="0" applyAlignment="0">
      <protection/>
    </xf>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3" fontId="24"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6" fontId="3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2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185" fontId="53" fillId="0" borderId="0">
      <alignment/>
      <protection locked="0"/>
    </xf>
    <xf numFmtId="186" fontId="53" fillId="0" borderId="0">
      <alignment/>
      <protection locked="0"/>
    </xf>
    <xf numFmtId="187" fontId="54" fillId="0" borderId="9">
      <alignment/>
      <protection locked="0"/>
    </xf>
    <xf numFmtId="188" fontId="53" fillId="0" borderId="0">
      <alignment/>
      <protection locked="0"/>
    </xf>
    <xf numFmtId="189" fontId="53" fillId="0" borderId="0">
      <alignment/>
      <protection locked="0"/>
    </xf>
    <xf numFmtId="188" fontId="53" fillId="0" borderId="0" applyNumberFormat="0">
      <alignment/>
      <protection locked="0"/>
    </xf>
    <xf numFmtId="188" fontId="53" fillId="0" borderId="0">
      <alignment/>
      <protection locked="0"/>
    </xf>
    <xf numFmtId="183" fontId="55" fillId="0" borderId="1">
      <alignment/>
      <protection/>
    </xf>
    <xf numFmtId="190" fontId="55" fillId="0" borderId="1">
      <alignment/>
      <protection/>
    </xf>
    <xf numFmtId="2" fontId="10" fillId="0" borderId="10" applyFill="0" applyProtection="0">
      <alignment horizontal="center" vertical="center" wrapText="1"/>
    </xf>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83" fontId="27" fillId="0" borderId="1">
      <alignment horizontal="center"/>
      <protection hidden="1"/>
    </xf>
    <xf numFmtId="191" fontId="56" fillId="0" borderId="1">
      <alignment horizontal="center"/>
      <protection hidden="1"/>
    </xf>
    <xf numFmtId="2" fontId="27" fillId="0" borderId="1">
      <alignment horizontal="center"/>
      <protection hidden="1"/>
    </xf>
    <xf numFmtId="0" fontId="0" fillId="0" borderId="0" applyFont="0" applyFill="0" applyBorder="0" applyAlignment="0" applyProtection="0"/>
    <xf numFmtId="0" fontId="0" fillId="0" borderId="0" applyFont="0" applyFill="0" applyBorder="0" applyAlignment="0" applyProtection="0"/>
    <xf numFmtId="192" fontId="57" fillId="0" borderId="0" applyFont="0" applyFill="0" applyBorder="0" applyAlignment="0" applyProtection="0"/>
    <xf numFmtId="4" fontId="58" fillId="0" borderId="0" applyFont="0" applyFill="0" applyBorder="0" applyAlignment="0" applyProtection="0"/>
    <xf numFmtId="3" fontId="12" fillId="0" borderId="0" applyFont="0" applyBorder="0" applyAlignment="0">
      <protection/>
    </xf>
    <xf numFmtId="3" fontId="12" fillId="0" borderId="0" applyFont="0" applyBorder="0" applyAlignment="0">
      <protection/>
    </xf>
    <xf numFmtId="3" fontId="12" fillId="0" borderId="0" applyFont="0" applyBorder="0" applyAlignment="0">
      <protection/>
    </xf>
    <xf numFmtId="3" fontId="12" fillId="0" borderId="0" applyFont="0" applyBorder="0" applyAlignment="0">
      <protection/>
    </xf>
    <xf numFmtId="0" fontId="59" fillId="49"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193" fontId="60" fillId="0" borderId="0" applyFont="0" applyFill="0" applyBorder="0" applyAlignment="0" applyProtection="0"/>
    <xf numFmtId="0" fontId="143" fillId="0" borderId="0" applyNumberFormat="0" applyFill="0" applyBorder="0" applyAlignment="0" applyProtection="0"/>
    <xf numFmtId="0" fontId="61" fillId="0" borderId="0" applyNumberFormat="0" applyFill="0" applyBorder="0" applyAlignment="0" applyProtection="0"/>
    <xf numFmtId="0" fontId="144" fillId="0" borderId="0" applyNumberFormat="0" applyFill="0" applyBorder="0" applyAlignment="0" applyProtection="0"/>
    <xf numFmtId="0" fontId="61" fillId="0" borderId="0" applyNumberFormat="0" applyFill="0" applyBorder="0" applyAlignment="0" applyProtection="0"/>
    <xf numFmtId="3" fontId="12" fillId="0" borderId="0" applyFont="0" applyBorder="0" applyAlignment="0">
      <protection/>
    </xf>
    <xf numFmtId="3" fontId="12" fillId="0" borderId="0" applyFont="0" applyBorder="0" applyAlignment="0">
      <protection/>
    </xf>
    <xf numFmtId="3" fontId="12" fillId="0" borderId="0" applyFont="0" applyBorder="0" applyAlignment="0">
      <protection/>
    </xf>
    <xf numFmtId="3" fontId="12" fillId="0" borderId="0" applyFont="0" applyBorder="0" applyAlignment="0">
      <protection/>
    </xf>
    <xf numFmtId="2" fontId="0" fillId="0" borderId="0" applyFont="0" applyFill="0" applyBorder="0" applyAlignment="0" applyProtection="0"/>
    <xf numFmtId="2" fontId="0" fillId="0" borderId="0" applyFont="0" applyFill="0" applyBorder="0" applyAlignment="0" applyProtection="0"/>
    <xf numFmtId="0" fontId="2" fillId="0" borderId="0" applyNumberFormat="0" applyFill="0" applyBorder="0" applyAlignment="0" applyProtection="0"/>
    <xf numFmtId="0" fontId="145" fillId="51" borderId="0" applyNumberFormat="0" applyBorder="0" applyAlignment="0" applyProtection="0"/>
    <xf numFmtId="0" fontId="62" fillId="7" borderId="0" applyNumberFormat="0" applyBorder="0" applyAlignment="0" applyProtection="0"/>
    <xf numFmtId="0" fontId="146" fillId="51" borderId="0" applyNumberFormat="0" applyBorder="0" applyAlignment="0" applyProtection="0"/>
    <xf numFmtId="0" fontId="62" fillId="7" borderId="0" applyNumberFormat="0" applyBorder="0" applyAlignment="0" applyProtection="0"/>
    <xf numFmtId="38" fontId="11" fillId="52" borderId="0" applyNumberFormat="0" applyBorder="0" applyAlignment="0" applyProtection="0"/>
    <xf numFmtId="38" fontId="11" fillId="52" borderId="0" applyNumberFormat="0" applyBorder="0" applyAlignment="0" applyProtection="0"/>
    <xf numFmtId="38" fontId="11" fillId="52" borderId="0" applyNumberFormat="0" applyBorder="0" applyAlignment="0" applyProtection="0"/>
    <xf numFmtId="38" fontId="11" fillId="52" borderId="0" applyNumberFormat="0" applyBorder="0" applyAlignment="0" applyProtection="0"/>
    <xf numFmtId="0" fontId="63" fillId="0" borderId="0" applyNumberFormat="0" applyFont="0" applyBorder="0" applyAlignment="0">
      <protection/>
    </xf>
    <xf numFmtId="0" fontId="64" fillId="0" borderId="0">
      <alignment vertical="justify"/>
      <protection/>
    </xf>
    <xf numFmtId="0" fontId="65" fillId="0" borderId="0">
      <alignment horizontal="left"/>
      <protection/>
    </xf>
    <xf numFmtId="0" fontId="4" fillId="0" borderId="11" applyNumberFormat="0" applyAlignment="0" applyProtection="0"/>
    <xf numFmtId="0" fontId="4" fillId="0" borderId="12">
      <alignment horizontal="left" vertical="center"/>
      <protection/>
    </xf>
    <xf numFmtId="0" fontId="3" fillId="0" borderId="0" applyNumberFormat="0" applyFill="0" applyBorder="0" applyAlignment="0" applyProtection="0"/>
    <xf numFmtId="0" fontId="3" fillId="0" borderId="0" applyNumberFormat="0" applyFill="0" applyBorder="0" applyAlignment="0" applyProtection="0"/>
    <xf numFmtId="0" fontId="147" fillId="0" borderId="13" applyNumberFormat="0" applyFill="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48" fillId="0" borderId="14" applyNumberFormat="0" applyFill="0" applyAlignment="0" applyProtection="0"/>
    <xf numFmtId="0" fontId="4" fillId="0" borderId="0" applyNumberFormat="0" applyFill="0" applyBorder="0" applyAlignment="0" applyProtection="0"/>
    <xf numFmtId="0" fontId="149" fillId="0" borderId="15" applyNumberFormat="0" applyFill="0" applyAlignment="0" applyProtection="0"/>
    <xf numFmtId="0" fontId="66" fillId="0" borderId="16" applyNumberFormat="0" applyFill="0" applyAlignment="0" applyProtection="0"/>
    <xf numFmtId="0" fontId="150" fillId="0" borderId="15" applyNumberFormat="0" applyFill="0" applyAlignment="0" applyProtection="0"/>
    <xf numFmtId="0" fontId="66" fillId="0" borderId="16" applyNumberFormat="0" applyFill="0" applyAlignment="0" applyProtection="0"/>
    <xf numFmtId="0" fontId="149" fillId="0" borderId="0" applyNumberFormat="0" applyFill="0" applyBorder="0" applyAlignment="0" applyProtection="0"/>
    <xf numFmtId="0" fontId="66" fillId="0" borderId="0" applyNumberFormat="0" applyFill="0" applyBorder="0" applyAlignment="0" applyProtection="0"/>
    <xf numFmtId="0" fontId="150" fillId="0" borderId="0" applyNumberFormat="0" applyFill="0" applyBorder="0" applyAlignment="0" applyProtection="0"/>
    <xf numFmtId="0" fontId="66" fillId="0" borderId="0" applyNumberFormat="0" applyFill="0" applyBorder="0" applyAlignment="0" applyProtection="0"/>
    <xf numFmtId="194" fontId="64" fillId="0" borderId="0">
      <alignment/>
      <protection locked="0"/>
    </xf>
    <xf numFmtId="194" fontId="64" fillId="0" borderId="0">
      <alignment/>
      <protection locked="0"/>
    </xf>
    <xf numFmtId="0" fontId="5" fillId="0" borderId="0" applyNumberFormat="0" applyFill="0" applyBorder="0" applyAlignment="0" applyProtection="0"/>
    <xf numFmtId="0" fontId="151" fillId="53" borderId="3" applyNumberFormat="0" applyAlignment="0" applyProtection="0"/>
    <xf numFmtId="10" fontId="11" fillId="52" borderId="17" applyNumberFormat="0" applyBorder="0" applyAlignment="0" applyProtection="0"/>
    <xf numFmtId="10" fontId="11" fillId="52" borderId="17" applyNumberFormat="0" applyBorder="0" applyAlignment="0" applyProtection="0"/>
    <xf numFmtId="10" fontId="11" fillId="52" borderId="17" applyNumberFormat="0" applyBorder="0" applyAlignment="0" applyProtection="0"/>
    <xf numFmtId="10" fontId="11" fillId="52" borderId="17" applyNumberFormat="0" applyBorder="0" applyAlignment="0" applyProtection="0"/>
    <xf numFmtId="0" fontId="67" fillId="14" borderId="4" applyNumberFormat="0" applyAlignment="0" applyProtection="0"/>
    <xf numFmtId="0" fontId="67" fillId="14" borderId="4" applyNumberFormat="0" applyAlignment="0" applyProtection="0"/>
    <xf numFmtId="0" fontId="67" fillId="14" borderId="4" applyNumberFormat="0" applyAlignment="0" applyProtection="0"/>
    <xf numFmtId="0" fontId="67" fillId="14" borderId="4" applyNumberFormat="0" applyAlignment="0" applyProtection="0"/>
    <xf numFmtId="0" fontId="67" fillId="14" borderId="4" applyNumberFormat="0" applyAlignment="0" applyProtection="0"/>
    <xf numFmtId="0" fontId="67" fillId="14" borderId="4" applyNumberFormat="0" applyAlignment="0" applyProtection="0"/>
    <xf numFmtId="0" fontId="67" fillId="14" borderId="4" applyNumberFormat="0" applyAlignment="0" applyProtection="0"/>
    <xf numFmtId="0" fontId="67" fillId="14" borderId="4" applyNumberFormat="0" applyAlignment="0" applyProtection="0"/>
    <xf numFmtId="0" fontId="67" fillId="14" borderId="4" applyNumberFormat="0" applyAlignment="0" applyProtection="0"/>
    <xf numFmtId="0" fontId="67" fillId="14" borderId="4" applyNumberFormat="0" applyAlignment="0" applyProtection="0"/>
    <xf numFmtId="0" fontId="67" fillId="14" borderId="4" applyNumberFormat="0" applyAlignment="0" applyProtection="0"/>
    <xf numFmtId="0" fontId="152" fillId="53" borderId="3" applyNumberFormat="0" applyAlignment="0" applyProtection="0"/>
    <xf numFmtId="0" fontId="67" fillId="14" borderId="4" applyNumberFormat="0" applyAlignment="0" applyProtection="0"/>
    <xf numFmtId="0" fontId="67" fillId="14" borderId="4" applyNumberFormat="0" applyAlignment="0" applyProtection="0"/>
    <xf numFmtId="0" fontId="67" fillId="14" borderId="4" applyNumberFormat="0" applyAlignment="0" applyProtection="0"/>
    <xf numFmtId="0" fontId="67" fillId="14" borderId="4" applyNumberFormat="0" applyAlignment="0" applyProtection="0"/>
    <xf numFmtId="0" fontId="67" fillId="14" borderId="4" applyNumberFormat="0" applyAlignment="0" applyProtection="0"/>
    <xf numFmtId="0" fontId="67" fillId="14" borderId="4" applyNumberFormat="0" applyAlignment="0" applyProtection="0"/>
    <xf numFmtId="0" fontId="67" fillId="14" borderId="4" applyNumberFormat="0" applyAlignment="0" applyProtection="0"/>
    <xf numFmtId="0" fontId="67" fillId="14" borderId="4" applyNumberFormat="0" applyAlignment="0" applyProtection="0"/>
    <xf numFmtId="0" fontId="67" fillId="14" borderId="4" applyNumberFormat="0" applyAlignment="0" applyProtection="0"/>
    <xf numFmtId="0" fontId="67" fillId="14" borderId="4" applyNumberFormat="0" applyAlignment="0" applyProtection="0"/>
    <xf numFmtId="0" fontId="67" fillId="14" borderId="4" applyNumberFormat="0" applyAlignment="0" applyProtection="0"/>
    <xf numFmtId="0" fontId="67" fillId="14" borderId="4" applyNumberFormat="0" applyAlignment="0" applyProtection="0"/>
    <xf numFmtId="0" fontId="67" fillId="14" borderId="4" applyNumberFormat="0" applyAlignment="0" applyProtection="0"/>
    <xf numFmtId="0" fontId="14" fillId="0" borderId="0">
      <alignment/>
      <protection/>
    </xf>
    <xf numFmtId="0" fontId="14" fillId="0" borderId="0">
      <alignment/>
      <protection/>
    </xf>
    <xf numFmtId="0" fontId="153" fillId="0" borderId="18" applyNumberFormat="0" applyFill="0" applyAlignment="0" applyProtection="0"/>
    <xf numFmtId="0" fontId="68" fillId="0" borderId="19" applyNumberFormat="0" applyFill="0" applyAlignment="0" applyProtection="0"/>
    <xf numFmtId="0" fontId="154" fillId="0" borderId="18" applyNumberFormat="0" applyFill="0" applyAlignment="0" applyProtection="0"/>
    <xf numFmtId="0" fontId="68" fillId="0" borderId="19" applyNumberFormat="0" applyFill="0" applyAlignment="0" applyProtection="0"/>
    <xf numFmtId="183" fontId="11" fillId="0" borderId="5" applyFont="0">
      <alignment/>
      <protection/>
    </xf>
    <xf numFmtId="183" fontId="11" fillId="0" borderId="5" applyFont="0">
      <alignment/>
      <protection/>
    </xf>
    <xf numFmtId="3" fontId="0" fillId="0" borderId="20">
      <alignment/>
      <protection/>
    </xf>
    <xf numFmtId="3" fontId="0" fillId="0" borderId="20">
      <alignment/>
      <protection/>
    </xf>
    <xf numFmtId="38" fontId="69" fillId="0" borderId="0" applyFont="0" applyFill="0" applyBorder="0" applyAlignment="0" applyProtection="0"/>
    <xf numFmtId="40" fontId="69" fillId="0" borderId="0" applyFont="0" applyFill="0" applyBorder="0" applyAlignment="0" applyProtection="0"/>
    <xf numFmtId="0" fontId="70" fillId="0" borderId="21">
      <alignment/>
      <protection/>
    </xf>
    <xf numFmtId="195" fontId="71" fillId="0" borderId="22">
      <alignment/>
      <protection/>
    </xf>
    <xf numFmtId="196" fontId="69" fillId="0" borderId="0" applyFont="0" applyFill="0" applyBorder="0" applyAlignment="0" applyProtection="0"/>
    <xf numFmtId="197" fontId="69" fillId="0" borderId="0" applyFont="0" applyFill="0" applyBorder="0" applyAlignment="0" applyProtection="0"/>
    <xf numFmtId="0" fontId="26" fillId="0" borderId="0" applyNumberFormat="0" applyFont="0" applyFill="0" applyAlignment="0">
      <protection/>
    </xf>
    <xf numFmtId="0" fontId="55" fillId="0" borderId="0">
      <alignment horizontal="justify" vertical="top"/>
      <protection/>
    </xf>
    <xf numFmtId="0" fontId="155" fillId="54" borderId="0" applyNumberFormat="0" applyBorder="0" applyAlignment="0" applyProtection="0"/>
    <xf numFmtId="0" fontId="72" fillId="55" borderId="0" applyNumberFormat="0" applyBorder="0" applyAlignment="0" applyProtection="0"/>
    <xf numFmtId="0" fontId="156" fillId="54" borderId="0" applyNumberFormat="0" applyBorder="0" applyAlignment="0" applyProtection="0"/>
    <xf numFmtId="0" fontId="72" fillId="55" borderId="0" applyNumberFormat="0" applyBorder="0" applyAlignment="0" applyProtection="0"/>
    <xf numFmtId="167" fontId="73" fillId="0" borderId="0">
      <alignment/>
      <protection/>
    </xf>
    <xf numFmtId="0" fontId="134" fillId="0" borderId="0">
      <alignment/>
      <protection/>
    </xf>
    <xf numFmtId="0" fontId="134" fillId="0" borderId="0">
      <alignment/>
      <protection/>
    </xf>
    <xf numFmtId="0" fontId="133" fillId="0" borderId="0">
      <alignment/>
      <protection/>
    </xf>
    <xf numFmtId="0" fontId="134" fillId="0" borderId="0">
      <alignment/>
      <protection/>
    </xf>
    <xf numFmtId="0" fontId="134" fillId="0" borderId="0">
      <alignment/>
      <protection/>
    </xf>
    <xf numFmtId="0" fontId="134" fillId="0" borderId="0">
      <alignment/>
      <protection/>
    </xf>
    <xf numFmtId="0" fontId="134" fillId="0" borderId="0">
      <alignment/>
      <protection/>
    </xf>
    <xf numFmtId="0" fontId="0" fillId="0" borderId="0">
      <alignment/>
      <protection/>
    </xf>
    <xf numFmtId="0" fontId="134" fillId="0" borderId="0">
      <alignment/>
      <protection/>
    </xf>
    <xf numFmtId="0" fontId="0" fillId="0" borderId="0">
      <alignment/>
      <protection/>
    </xf>
    <xf numFmtId="0" fontId="13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7"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7" fillId="0" borderId="0">
      <alignment/>
      <protection/>
    </xf>
    <xf numFmtId="0" fontId="0" fillId="0" borderId="0">
      <alignment/>
      <protection/>
    </xf>
    <xf numFmtId="0" fontId="157" fillId="0" borderId="0">
      <alignment/>
      <protection/>
    </xf>
    <xf numFmtId="0" fontId="0" fillId="0" borderId="0">
      <alignment/>
      <protection/>
    </xf>
    <xf numFmtId="0" fontId="0" fillId="0" borderId="0">
      <alignment/>
      <protection/>
    </xf>
    <xf numFmtId="0" fontId="157" fillId="0" borderId="0">
      <alignment/>
      <protection/>
    </xf>
    <xf numFmtId="0" fontId="0" fillId="0" borderId="0">
      <alignment/>
      <protection/>
    </xf>
    <xf numFmtId="0" fontId="157" fillId="0" borderId="0">
      <alignment/>
      <protection/>
    </xf>
    <xf numFmtId="0" fontId="0" fillId="0" borderId="0">
      <alignment/>
      <protection/>
    </xf>
    <xf numFmtId="0" fontId="133" fillId="0" borderId="0">
      <alignment/>
      <protection/>
    </xf>
    <xf numFmtId="0" fontId="157" fillId="0" borderId="0">
      <alignment/>
      <protection/>
    </xf>
    <xf numFmtId="0" fontId="157" fillId="0" borderId="0">
      <alignment/>
      <protection/>
    </xf>
    <xf numFmtId="0" fontId="134" fillId="0" borderId="0">
      <alignment/>
      <protection/>
    </xf>
    <xf numFmtId="0" fontId="0" fillId="0" borderId="0">
      <alignment/>
      <protection/>
    </xf>
    <xf numFmtId="0" fontId="0" fillId="0" borderId="0">
      <alignment/>
      <protection/>
    </xf>
    <xf numFmtId="0" fontId="0" fillId="0" borderId="0">
      <alignment/>
      <protection/>
    </xf>
    <xf numFmtId="0" fontId="134" fillId="0" borderId="0">
      <alignment/>
      <protection/>
    </xf>
    <xf numFmtId="0" fontId="134" fillId="0" borderId="0">
      <alignment/>
      <protection/>
    </xf>
    <xf numFmtId="0" fontId="134" fillId="0" borderId="0">
      <alignment/>
      <protection/>
    </xf>
    <xf numFmtId="0" fontId="134" fillId="0" borderId="0">
      <alignment/>
      <protection/>
    </xf>
    <xf numFmtId="0" fontId="134" fillId="0" borderId="0">
      <alignment/>
      <protection/>
    </xf>
    <xf numFmtId="0" fontId="134" fillId="0" borderId="0">
      <alignment/>
      <protection/>
    </xf>
    <xf numFmtId="0" fontId="157" fillId="0" borderId="0">
      <alignment/>
      <protection/>
    </xf>
    <xf numFmtId="0" fontId="157" fillId="0" borderId="0">
      <alignment/>
      <protection/>
    </xf>
    <xf numFmtId="0" fontId="157" fillId="0" borderId="0">
      <alignment/>
      <protection/>
    </xf>
    <xf numFmtId="0" fontId="157" fillId="0" borderId="0">
      <alignment/>
      <protection/>
    </xf>
    <xf numFmtId="0" fontId="157" fillId="0" borderId="0">
      <alignment/>
      <protection/>
    </xf>
    <xf numFmtId="0" fontId="157" fillId="0" borderId="0">
      <alignment/>
      <protection/>
    </xf>
    <xf numFmtId="0" fontId="157" fillId="0" borderId="0">
      <alignment/>
      <protection/>
    </xf>
    <xf numFmtId="0" fontId="157" fillId="0" borderId="0">
      <alignment/>
      <protection/>
    </xf>
    <xf numFmtId="0" fontId="0" fillId="0" borderId="0">
      <alignment/>
      <protection/>
    </xf>
    <xf numFmtId="0" fontId="0" fillId="0" borderId="0">
      <alignment/>
      <protection/>
    </xf>
    <xf numFmtId="0" fontId="134" fillId="0" borderId="0">
      <alignment/>
      <protection/>
    </xf>
    <xf numFmtId="0" fontId="157" fillId="0" borderId="0">
      <alignment/>
      <protection/>
    </xf>
    <xf numFmtId="0" fontId="157" fillId="0" borderId="0">
      <alignment/>
      <protection/>
    </xf>
    <xf numFmtId="0" fontId="157" fillId="0" borderId="0">
      <alignment/>
      <protection/>
    </xf>
    <xf numFmtId="0" fontId="134" fillId="0" borderId="0">
      <alignment/>
      <protection/>
    </xf>
    <xf numFmtId="0" fontId="0" fillId="0" borderId="0">
      <alignment/>
      <protection/>
    </xf>
    <xf numFmtId="0" fontId="96" fillId="0" borderId="0">
      <alignment/>
      <protection/>
    </xf>
    <xf numFmtId="0" fontId="0" fillId="0" borderId="0">
      <alignment/>
      <protection/>
    </xf>
    <xf numFmtId="0" fontId="0" fillId="0" borderId="0">
      <alignment/>
      <protection/>
    </xf>
    <xf numFmtId="0" fontId="99" fillId="0" borderId="0">
      <alignment/>
      <protection/>
    </xf>
    <xf numFmtId="0" fontId="0" fillId="0" borderId="0">
      <alignment/>
      <protection/>
    </xf>
    <xf numFmtId="0" fontId="0" fillId="0" borderId="0">
      <alignment/>
      <protection/>
    </xf>
    <xf numFmtId="0" fontId="134" fillId="0" borderId="0">
      <alignment/>
      <protection/>
    </xf>
    <xf numFmtId="0" fontId="134" fillId="0" borderId="0">
      <alignment/>
      <protection/>
    </xf>
    <xf numFmtId="0" fontId="0" fillId="0" borderId="0">
      <alignment/>
      <protection/>
    </xf>
    <xf numFmtId="0" fontId="0" fillId="0" borderId="0">
      <alignment/>
      <protection/>
    </xf>
    <xf numFmtId="0" fontId="134" fillId="0" borderId="0">
      <alignment/>
      <protection/>
    </xf>
    <xf numFmtId="0" fontId="134" fillId="0" borderId="0">
      <alignment/>
      <protection/>
    </xf>
    <xf numFmtId="0" fontId="0" fillId="0" borderId="0">
      <alignment/>
      <protection/>
    </xf>
    <xf numFmtId="0" fontId="0" fillId="0" borderId="0">
      <alignment/>
      <protection/>
    </xf>
    <xf numFmtId="0" fontId="134" fillId="0" borderId="0">
      <alignment/>
      <protection/>
    </xf>
    <xf numFmtId="0" fontId="134" fillId="0" borderId="0">
      <alignment/>
      <protection/>
    </xf>
    <xf numFmtId="0" fontId="134" fillId="0" borderId="0">
      <alignment/>
      <protection/>
    </xf>
    <xf numFmtId="0" fontId="0" fillId="0" borderId="0">
      <alignment/>
      <protection/>
    </xf>
    <xf numFmtId="0" fontId="134" fillId="0" borderId="0">
      <alignment/>
      <protection/>
    </xf>
    <xf numFmtId="0" fontId="12" fillId="0" borderId="0">
      <alignment/>
      <protection/>
    </xf>
    <xf numFmtId="0" fontId="60" fillId="0" borderId="0">
      <alignment/>
      <protection/>
    </xf>
    <xf numFmtId="0" fontId="0" fillId="0" borderId="0">
      <alignment/>
      <protection/>
    </xf>
    <xf numFmtId="0" fontId="0" fillId="56" borderId="23" applyNumberFormat="0" applyFont="0" applyAlignment="0" applyProtection="0"/>
    <xf numFmtId="0" fontId="0" fillId="57" borderId="24" applyNumberFormat="0" applyFont="0" applyAlignment="0" applyProtection="0"/>
    <xf numFmtId="0" fontId="0" fillId="57" borderId="24" applyNumberFormat="0" applyFont="0" applyAlignment="0" applyProtection="0"/>
    <xf numFmtId="0" fontId="23" fillId="56" borderId="23" applyNumberFormat="0" applyFont="0" applyAlignment="0" applyProtection="0"/>
    <xf numFmtId="0" fontId="23" fillId="56" borderId="23" applyNumberFormat="0" applyFont="0" applyAlignment="0" applyProtection="0"/>
    <xf numFmtId="0" fontId="23" fillId="56" borderId="23" applyNumberFormat="0" applyFont="0" applyAlignment="0" applyProtection="0"/>
    <xf numFmtId="0" fontId="23" fillId="56" borderId="23" applyNumberFormat="0" applyFont="0" applyAlignment="0" applyProtection="0"/>
    <xf numFmtId="0" fontId="23" fillId="56" borderId="23" applyNumberFormat="0" applyFont="0" applyAlignment="0" applyProtection="0"/>
    <xf numFmtId="0" fontId="23" fillId="56" borderId="23" applyNumberFormat="0" applyFont="0" applyAlignment="0" applyProtection="0"/>
    <xf numFmtId="0" fontId="23" fillId="56" borderId="23" applyNumberFormat="0" applyFont="0" applyAlignment="0" applyProtection="0"/>
    <xf numFmtId="0" fontId="23" fillId="56" borderId="23" applyNumberFormat="0" applyFont="0" applyAlignment="0" applyProtection="0"/>
    <xf numFmtId="0" fontId="23" fillId="56" borderId="23" applyNumberFormat="0" applyFont="0" applyAlignment="0" applyProtection="0"/>
    <xf numFmtId="0" fontId="23" fillId="56" borderId="23" applyNumberFormat="0" applyFont="0" applyAlignment="0" applyProtection="0"/>
    <xf numFmtId="0" fontId="0" fillId="57" borderId="24" applyNumberFormat="0" applyFont="0" applyAlignment="0" applyProtection="0"/>
    <xf numFmtId="166" fontId="74" fillId="0" borderId="0" applyFont="0" applyFill="0" applyBorder="0" applyAlignment="0" applyProtection="0"/>
    <xf numFmtId="165" fontId="74" fillId="0" borderId="0" applyFont="0" applyFill="0" applyBorder="0" applyAlignment="0" applyProtection="0"/>
    <xf numFmtId="0" fontId="7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0" fillId="0" borderId="0" applyFont="0" applyFill="0" applyBorder="0" applyAlignment="0" applyProtection="0"/>
    <xf numFmtId="0" fontId="13" fillId="0" borderId="0">
      <alignment/>
      <protection/>
    </xf>
    <xf numFmtId="0" fontId="158" fillId="46" borderId="25" applyNumberFormat="0" applyAlignment="0" applyProtection="0"/>
    <xf numFmtId="0" fontId="76" fillId="2" borderId="26" applyNumberFormat="0" applyAlignment="0" applyProtection="0"/>
    <xf numFmtId="0" fontId="159" fillId="46" borderId="25" applyNumberFormat="0" applyAlignment="0" applyProtection="0"/>
    <xf numFmtId="0" fontId="76" fillId="2" borderId="26" applyNumberFormat="0" applyAlignment="0" applyProtection="0"/>
    <xf numFmtId="9"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23" fillId="0" borderId="0" applyFont="0" applyFill="0" applyBorder="0" applyAlignment="0" applyProtection="0"/>
    <xf numFmtId="9" fontId="35"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0" fillId="0" borderId="0">
      <alignment/>
      <protection/>
    </xf>
    <xf numFmtId="0" fontId="79" fillId="0" borderId="0">
      <alignment/>
      <protection/>
    </xf>
    <xf numFmtId="0" fontId="70" fillId="0" borderId="0">
      <alignment/>
      <protection/>
    </xf>
    <xf numFmtId="198" fontId="75" fillId="0" borderId="27">
      <alignment horizontal="right" vertical="center"/>
      <protection/>
    </xf>
    <xf numFmtId="199" fontId="64" fillId="0" borderId="27">
      <alignment horizontal="right" vertical="center"/>
      <protection/>
    </xf>
    <xf numFmtId="200" fontId="20" fillId="0" borderId="27">
      <alignment horizontal="right" vertical="center"/>
      <protection/>
    </xf>
    <xf numFmtId="183" fontId="55" fillId="0" borderId="1">
      <alignment/>
      <protection hidden="1"/>
    </xf>
    <xf numFmtId="201" fontId="75" fillId="0" borderId="27">
      <alignment horizontal="center"/>
      <protection/>
    </xf>
    <xf numFmtId="0" fontId="7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0" fillId="0" borderId="0" applyNumberFormat="0" applyFill="0" applyBorder="0" applyAlignment="0" applyProtection="0"/>
    <xf numFmtId="0" fontId="80" fillId="0" borderId="0" applyNumberFormat="0" applyFill="0" applyBorder="0" applyAlignment="0" applyProtection="0"/>
    <xf numFmtId="0" fontId="160" fillId="0" borderId="0" applyNumberFormat="0" applyFill="0" applyBorder="0" applyAlignment="0" applyProtection="0"/>
    <xf numFmtId="0" fontId="161" fillId="0" borderId="0" applyNumberFormat="0" applyFill="0" applyBorder="0" applyAlignment="0" applyProtection="0"/>
    <xf numFmtId="0" fontId="162" fillId="0" borderId="0" applyNumberFormat="0" applyFill="0" applyBorder="0" applyAlignment="0" applyProtection="0"/>
    <xf numFmtId="0" fontId="163" fillId="0" borderId="0" applyNumberFormat="0" applyFill="0" applyBorder="0" applyAlignment="0" applyProtection="0"/>
    <xf numFmtId="0" fontId="80" fillId="0" borderId="0" applyNumberFormat="0" applyFill="0" applyBorder="0" applyAlignment="0" applyProtection="0"/>
    <xf numFmtId="0" fontId="0" fillId="0" borderId="28" applyNumberFormat="0" applyFont="0" applyFill="0" applyAlignment="0" applyProtection="0"/>
    <xf numFmtId="0" fontId="0" fillId="0" borderId="28" applyNumberFormat="0" applyFont="0" applyFill="0" applyAlignment="0" applyProtection="0"/>
    <xf numFmtId="0" fontId="164" fillId="0" borderId="29" applyNumberFormat="0" applyFill="0" applyAlignment="0" applyProtection="0"/>
    <xf numFmtId="0" fontId="0" fillId="0" borderId="28" applyNumberFormat="0" applyFont="0" applyFill="0" applyAlignment="0" applyProtection="0"/>
    <xf numFmtId="0" fontId="4" fillId="0" borderId="20">
      <alignment horizontal="center"/>
      <protection/>
    </xf>
    <xf numFmtId="202" fontId="75" fillId="0" borderId="0">
      <alignment/>
      <protection/>
    </xf>
    <xf numFmtId="203" fontId="75" fillId="0" borderId="17">
      <alignment/>
      <protection/>
    </xf>
    <xf numFmtId="0" fontId="6" fillId="58" borderId="17">
      <alignment horizontal="left" vertical="center"/>
      <protection/>
    </xf>
    <xf numFmtId="5" fontId="7" fillId="0" borderId="30">
      <alignment horizontal="left" vertical="top"/>
      <protection/>
    </xf>
    <xf numFmtId="5" fontId="8" fillId="0" borderId="31">
      <alignment horizontal="left" vertical="top"/>
      <protection/>
    </xf>
    <xf numFmtId="5" fontId="8" fillId="0" borderId="31">
      <alignment horizontal="left" vertical="top"/>
      <protection/>
    </xf>
    <xf numFmtId="0" fontId="9" fillId="0" borderId="31">
      <alignment horizontal="left" vertical="center"/>
      <protection/>
    </xf>
    <xf numFmtId="42" fontId="57" fillId="0" borderId="0" applyFont="0" applyFill="0" applyBorder="0" applyAlignment="0" applyProtection="0"/>
    <xf numFmtId="204" fontId="0" fillId="0" borderId="0" applyFont="0" applyFill="0" applyBorder="0" applyAlignment="0" applyProtection="0"/>
    <xf numFmtId="0" fontId="165" fillId="0" borderId="0" applyNumberFormat="0" applyFill="0" applyBorder="0" applyAlignment="0" applyProtection="0"/>
    <xf numFmtId="0" fontId="81" fillId="0" borderId="0" applyNumberFormat="0" applyFill="0" applyBorder="0" applyAlignment="0" applyProtection="0"/>
    <xf numFmtId="0" fontId="166"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Font="0" applyFill="0" applyBorder="0" applyAlignment="0" applyProtection="0"/>
    <xf numFmtId="0" fontId="83" fillId="0" borderId="0" applyFont="0" applyFill="0" applyBorder="0" applyAlignment="0" applyProtection="0"/>
    <xf numFmtId="0" fontId="25" fillId="0" borderId="0">
      <alignment vertical="center"/>
      <protection/>
    </xf>
    <xf numFmtId="40" fontId="84" fillId="0" borderId="0" applyFont="0" applyFill="0" applyBorder="0" applyAlignment="0" applyProtection="0"/>
    <xf numFmtId="38" fontId="84"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9" fontId="85" fillId="0" borderId="0" applyFont="0" applyFill="0" applyBorder="0" applyAlignment="0" applyProtection="0"/>
    <xf numFmtId="0" fontId="86" fillId="0" borderId="0">
      <alignment/>
      <protection/>
    </xf>
    <xf numFmtId="0" fontId="85" fillId="0" borderId="0" applyFont="0" applyFill="0" applyBorder="0" applyAlignment="0" applyProtection="0"/>
    <xf numFmtId="0" fontId="85" fillId="0" borderId="0" applyFont="0" applyFill="0" applyBorder="0" applyAlignment="0" applyProtection="0"/>
    <xf numFmtId="205" fontId="85" fillId="0" borderId="0" applyFont="0" applyFill="0" applyBorder="0" applyAlignment="0" applyProtection="0"/>
    <xf numFmtId="206" fontId="85" fillId="0" borderId="0" applyFont="0" applyFill="0" applyBorder="0" applyAlignment="0" applyProtection="0"/>
    <xf numFmtId="0" fontId="87" fillId="0" borderId="0">
      <alignment/>
      <protection/>
    </xf>
    <xf numFmtId="0" fontId="26" fillId="0" borderId="0">
      <alignment/>
      <protection/>
    </xf>
    <xf numFmtId="165" fontId="15" fillId="0" borderId="0" applyFont="0" applyFill="0" applyBorder="0" applyAlignment="0" applyProtection="0"/>
    <xf numFmtId="166" fontId="15" fillId="0" borderId="0" applyFont="0" applyFill="0" applyBorder="0" applyAlignment="0" applyProtection="0"/>
    <xf numFmtId="0" fontId="69" fillId="0" borderId="0">
      <alignment/>
      <protection/>
    </xf>
    <xf numFmtId="207" fontId="15" fillId="0" borderId="0" applyFont="0" applyFill="0" applyBorder="0" applyAlignment="0" applyProtection="0"/>
    <xf numFmtId="202" fontId="31" fillId="0" borderId="0" applyFont="0" applyFill="0" applyBorder="0" applyAlignment="0" applyProtection="0"/>
    <xf numFmtId="208" fontId="15" fillId="0" borderId="0" applyFont="0" applyFill="0" applyBorder="0" applyAlignment="0" applyProtection="0"/>
  </cellStyleXfs>
  <cellXfs count="499">
    <xf numFmtId="0" fontId="0" fillId="0" borderId="0" xfId="0" applyAlignment="1">
      <alignment/>
    </xf>
    <xf numFmtId="0" fontId="0" fillId="0" borderId="0" xfId="58">
      <alignment/>
      <protection/>
    </xf>
    <xf numFmtId="0" fontId="0" fillId="0" borderId="0" xfId="0" applyAlignment="1" applyProtection="1">
      <alignment/>
      <protection locked="0"/>
    </xf>
    <xf numFmtId="0" fontId="0" fillId="0" borderId="0" xfId="0" applyAlignment="1" applyProtection="1">
      <alignment/>
      <protection hidden="1"/>
    </xf>
    <xf numFmtId="0" fontId="14" fillId="52" borderId="0" xfId="0" applyFont="1" applyFill="1" applyAlignment="1">
      <alignment horizontal="center"/>
    </xf>
    <xf numFmtId="0" fontId="14" fillId="52" borderId="0" xfId="0" applyFont="1" applyFill="1" applyAlignment="1">
      <alignment/>
    </xf>
    <xf numFmtId="0" fontId="14" fillId="52" borderId="0" xfId="0" applyNumberFormat="1" applyFont="1" applyFill="1" applyBorder="1" applyAlignment="1">
      <alignment horizontal="justify" vertical="center" wrapText="1"/>
    </xf>
    <xf numFmtId="0" fontId="14" fillId="0" borderId="0" xfId="0" applyFont="1" applyAlignment="1">
      <alignment/>
    </xf>
    <xf numFmtId="0" fontId="14" fillId="52" borderId="0" xfId="0" applyFont="1" applyFill="1" applyAlignment="1">
      <alignment wrapText="1"/>
    </xf>
    <xf numFmtId="0" fontId="16" fillId="52" borderId="32" xfId="0" applyFont="1" applyFill="1" applyBorder="1" applyAlignment="1">
      <alignment horizontal="center" vertical="center" wrapText="1"/>
    </xf>
    <xf numFmtId="0" fontId="16" fillId="52" borderId="17" xfId="0" applyFont="1" applyFill="1" applyBorder="1" applyAlignment="1">
      <alignment horizontal="center" vertical="center" wrapText="1"/>
    </xf>
    <xf numFmtId="0" fontId="16" fillId="52" borderId="33" xfId="0" applyFont="1" applyFill="1" applyBorder="1" applyAlignment="1">
      <alignment horizontal="center" vertical="center" wrapText="1"/>
    </xf>
    <xf numFmtId="0" fontId="16" fillId="52" borderId="34" xfId="0" applyFont="1" applyFill="1" applyBorder="1" applyAlignment="1">
      <alignment horizontal="center" vertical="center" wrapText="1"/>
    </xf>
    <xf numFmtId="0" fontId="18" fillId="52" borderId="35" xfId="0" applyFont="1" applyFill="1" applyBorder="1" applyAlignment="1">
      <alignment horizontal="center" vertical="center" wrapText="1"/>
    </xf>
    <xf numFmtId="0" fontId="18" fillId="52" borderId="36" xfId="0" applyFont="1" applyFill="1" applyBorder="1" applyAlignment="1">
      <alignment horizontal="center" vertical="center" wrapText="1"/>
    </xf>
    <xf numFmtId="0" fontId="14" fillId="52" borderId="0" xfId="0" applyFont="1" applyFill="1" applyBorder="1" applyAlignment="1">
      <alignment/>
    </xf>
    <xf numFmtId="0" fontId="14" fillId="52" borderId="0" xfId="0" applyFont="1" applyFill="1" applyBorder="1" applyAlignment="1">
      <alignment horizontal="center" vertical="center" wrapText="1"/>
    </xf>
    <xf numFmtId="0" fontId="14" fillId="52" borderId="0" xfId="0" applyFont="1" applyFill="1" applyBorder="1" applyAlignment="1">
      <alignment wrapText="1"/>
    </xf>
    <xf numFmtId="0" fontId="18" fillId="52" borderId="37" xfId="0" applyFont="1" applyFill="1" applyBorder="1" applyAlignment="1">
      <alignment horizontal="center" vertical="center" wrapText="1"/>
    </xf>
    <xf numFmtId="0" fontId="17" fillId="52" borderId="0" xfId="0" applyFont="1" applyFill="1" applyAlignment="1">
      <alignment horizontal="left"/>
    </xf>
    <xf numFmtId="0" fontId="22" fillId="0" borderId="0" xfId="0" applyFont="1" applyFill="1" applyAlignment="1">
      <alignment/>
    </xf>
    <xf numFmtId="0" fontId="22" fillId="0" borderId="0" xfId="0" applyFont="1" applyFill="1" applyAlignment="1">
      <alignment horizontal="center"/>
    </xf>
    <xf numFmtId="43" fontId="13" fillId="0" borderId="0" xfId="0" applyNumberFormat="1" applyFont="1" applyFill="1" applyAlignment="1">
      <alignment horizontal="left"/>
    </xf>
    <xf numFmtId="43" fontId="13" fillId="0" borderId="0" xfId="0" applyNumberFormat="1" applyFont="1" applyFill="1" applyAlignment="1">
      <alignment/>
    </xf>
    <xf numFmtId="43" fontId="13" fillId="0" borderId="0" xfId="0" applyNumberFormat="1" applyFont="1" applyFill="1" applyBorder="1" applyAlignment="1">
      <alignment/>
    </xf>
    <xf numFmtId="43" fontId="21" fillId="0" borderId="0" xfId="0" applyNumberFormat="1" applyFont="1" applyFill="1" applyBorder="1" applyAlignment="1">
      <alignment horizontal="center"/>
    </xf>
    <xf numFmtId="0" fontId="13" fillId="0" borderId="17" xfId="0" applyFont="1" applyFill="1" applyBorder="1" applyAlignment="1">
      <alignment horizontal="center" vertical="center"/>
    </xf>
    <xf numFmtId="0" fontId="13" fillId="0" borderId="17" xfId="0" applyFont="1" applyFill="1" applyBorder="1" applyAlignment="1">
      <alignment vertical="center"/>
    </xf>
    <xf numFmtId="0" fontId="13" fillId="0" borderId="17" xfId="0" applyFont="1" applyFill="1" applyBorder="1" applyAlignment="1">
      <alignment horizontal="left" vertical="center"/>
    </xf>
    <xf numFmtId="0" fontId="167" fillId="0" borderId="0" xfId="0" applyFont="1" applyAlignment="1">
      <alignment/>
    </xf>
    <xf numFmtId="0" fontId="91" fillId="0" borderId="0" xfId="0" applyFont="1" applyAlignment="1">
      <alignment/>
    </xf>
    <xf numFmtId="0" fontId="90" fillId="0" borderId="0" xfId="0" applyFont="1" applyAlignment="1">
      <alignment vertical="center"/>
    </xf>
    <xf numFmtId="0" fontId="92" fillId="0" borderId="17" xfId="0" applyFont="1" applyFill="1" applyBorder="1" applyAlignment="1">
      <alignment horizontal="center" vertical="center"/>
    </xf>
    <xf numFmtId="43" fontId="92" fillId="0" borderId="17" xfId="0" applyNumberFormat="1" applyFont="1" applyFill="1" applyBorder="1" applyAlignment="1">
      <alignment vertical="center"/>
    </xf>
    <xf numFmtId="0" fontId="92" fillId="0" borderId="17" xfId="0" applyFont="1" applyFill="1" applyBorder="1" applyAlignment="1">
      <alignment horizontal="left" vertical="center"/>
    </xf>
    <xf numFmtId="3" fontId="13" fillId="0" borderId="17" xfId="0" applyNumberFormat="1" applyFont="1" applyFill="1" applyBorder="1" applyAlignment="1">
      <alignment horizontal="center" vertical="center"/>
    </xf>
    <xf numFmtId="4" fontId="13" fillId="0" borderId="0" xfId="0" applyNumberFormat="1" applyFont="1" applyFill="1" applyAlignment="1">
      <alignment/>
    </xf>
    <xf numFmtId="0" fontId="22" fillId="0" borderId="0" xfId="513" applyFont="1" applyFill="1" applyAlignment="1">
      <alignment horizontal="center" vertical="center"/>
      <protection/>
    </xf>
    <xf numFmtId="0" fontId="22" fillId="0" borderId="0" xfId="513" applyFont="1" applyFill="1" applyAlignment="1">
      <alignment vertical="center"/>
      <protection/>
    </xf>
    <xf numFmtId="0" fontId="89" fillId="0" borderId="0" xfId="0" applyFont="1" applyFill="1" applyAlignment="1">
      <alignment/>
    </xf>
    <xf numFmtId="0" fontId="22" fillId="0" borderId="0" xfId="513" applyFont="1" applyFill="1" applyAlignment="1">
      <alignment vertical="center" wrapText="1"/>
      <protection/>
    </xf>
    <xf numFmtId="0" fontId="95" fillId="0" borderId="0" xfId="513" applyFont="1" applyFill="1" applyAlignment="1">
      <alignment vertical="center" wrapText="1"/>
      <protection/>
    </xf>
    <xf numFmtId="0" fontId="95" fillId="0" borderId="0" xfId="513" applyFont="1" applyFill="1" applyAlignment="1">
      <alignment vertical="center"/>
      <protection/>
    </xf>
    <xf numFmtId="0" fontId="22" fillId="0" borderId="0" xfId="513" applyFont="1" applyFill="1" applyAlignment="1">
      <alignment horizontal="left" vertical="center"/>
      <protection/>
    </xf>
    <xf numFmtId="0" fontId="88" fillId="0" borderId="0" xfId="513" applyFont="1" applyFill="1" applyAlignment="1">
      <alignment vertical="center"/>
      <protection/>
    </xf>
    <xf numFmtId="0" fontId="89" fillId="0" borderId="0" xfId="513" applyFont="1" applyFill="1" applyAlignment="1">
      <alignment vertical="center"/>
      <protection/>
    </xf>
    <xf numFmtId="0" fontId="22" fillId="0" borderId="0" xfId="0" applyFont="1" applyFill="1" applyAlignment="1">
      <alignment horizontal="center" vertical="center"/>
    </xf>
    <xf numFmtId="0" fontId="22" fillId="0" borderId="0" xfId="0" applyFont="1" applyFill="1" applyAlignment="1">
      <alignment vertical="center"/>
    </xf>
    <xf numFmtId="49" fontId="22" fillId="0" borderId="2" xfId="0" applyNumberFormat="1" applyFont="1" applyFill="1" applyBorder="1" applyAlignment="1" quotePrefix="1">
      <alignment horizontal="center" vertical="center"/>
    </xf>
    <xf numFmtId="0" fontId="89" fillId="0" borderId="0" xfId="0" applyFont="1" applyFill="1" applyAlignment="1">
      <alignment/>
    </xf>
    <xf numFmtId="0" fontId="13" fillId="0" borderId="0" xfId="0" applyFont="1" applyFill="1" applyAlignment="1">
      <alignment/>
    </xf>
    <xf numFmtId="2" fontId="13" fillId="0" borderId="0" xfId="0" applyNumberFormat="1" applyFont="1" applyFill="1" applyAlignment="1">
      <alignment/>
    </xf>
    <xf numFmtId="43" fontId="21" fillId="0" borderId="0" xfId="0" applyNumberFormat="1" applyFont="1" applyFill="1" applyAlignment="1">
      <alignment horizontal="center" vertical="center" wrapText="1"/>
    </xf>
    <xf numFmtId="4" fontId="13" fillId="0" borderId="0" xfId="0" applyNumberFormat="1" applyFont="1" applyFill="1" applyAlignment="1">
      <alignment vertical="center" wrapText="1"/>
    </xf>
    <xf numFmtId="0" fontId="13" fillId="0" borderId="17" xfId="0" applyFont="1" applyFill="1" applyBorder="1" applyAlignment="1">
      <alignment horizontal="left" vertical="center" wrapText="1"/>
    </xf>
    <xf numFmtId="0" fontId="92" fillId="0" borderId="17" xfId="0" applyFont="1" applyFill="1" applyBorder="1" applyAlignment="1">
      <alignment horizontal="center" vertical="center" wrapText="1"/>
    </xf>
    <xf numFmtId="43" fontId="92" fillId="0" borderId="0" xfId="0" applyNumberFormat="1" applyFont="1" applyFill="1" applyAlignment="1">
      <alignment/>
    </xf>
    <xf numFmtId="0" fontId="13" fillId="0" borderId="0" xfId="0" applyFont="1" applyFill="1" applyAlignment="1">
      <alignment horizontal="center" vertical="center"/>
    </xf>
    <xf numFmtId="0" fontId="13" fillId="0" borderId="0" xfId="0" applyFont="1" applyFill="1" applyAlignment="1">
      <alignment vertical="center"/>
    </xf>
    <xf numFmtId="0" fontId="92" fillId="0" borderId="17" xfId="0" applyFont="1" applyFill="1" applyBorder="1" applyAlignment="1">
      <alignment horizontal="center" vertical="center" wrapText="1"/>
    </xf>
    <xf numFmtId="0" fontId="92" fillId="0" borderId="17" xfId="0" applyFont="1" applyFill="1" applyBorder="1" applyAlignment="1">
      <alignment horizontal="left" vertical="center" wrapText="1"/>
    </xf>
    <xf numFmtId="4" fontId="92" fillId="0" borderId="17" xfId="0" applyNumberFormat="1" applyFont="1" applyFill="1" applyBorder="1" applyAlignment="1">
      <alignment horizontal="right" vertical="center" wrapText="1"/>
    </xf>
    <xf numFmtId="4" fontId="13" fillId="0" borderId="17" xfId="0" applyNumberFormat="1" applyFont="1" applyFill="1" applyBorder="1" applyAlignment="1">
      <alignment horizontal="right" vertical="center"/>
    </xf>
    <xf numFmtId="4" fontId="13" fillId="0" borderId="17" xfId="0" applyNumberFormat="1" applyFont="1" applyFill="1" applyBorder="1" applyAlignment="1">
      <alignment horizontal="right" vertical="center" wrapText="1"/>
    </xf>
    <xf numFmtId="4" fontId="13" fillId="0" borderId="17" xfId="0" applyNumberFormat="1" applyFont="1" applyFill="1" applyBorder="1" applyAlignment="1">
      <alignment vertical="center"/>
    </xf>
    <xf numFmtId="0" fontId="13" fillId="0" borderId="0" xfId="0" applyFont="1" applyFill="1" applyAlignment="1">
      <alignment horizontal="center"/>
    </xf>
    <xf numFmtId="0" fontId="92" fillId="0" borderId="17" xfId="0" applyFont="1" applyFill="1" applyBorder="1" applyAlignment="1">
      <alignment vertical="center"/>
    </xf>
    <xf numFmtId="4" fontId="92" fillId="0" borderId="17" xfId="0" applyNumberFormat="1" applyFont="1" applyFill="1" applyBorder="1" applyAlignment="1">
      <alignment horizontal="right" vertical="center"/>
    </xf>
    <xf numFmtId="4" fontId="92" fillId="0" borderId="17" xfId="0" applyNumberFormat="1" applyFont="1" applyFill="1" applyBorder="1" applyAlignment="1">
      <alignment vertical="center"/>
    </xf>
    <xf numFmtId="0" fontId="92" fillId="0" borderId="0" xfId="0" applyFont="1" applyFill="1" applyAlignment="1">
      <alignment/>
    </xf>
    <xf numFmtId="0" fontId="90" fillId="0" borderId="17" xfId="0" applyFont="1" applyFill="1" applyBorder="1" applyAlignment="1">
      <alignment horizontal="center" vertical="center" wrapText="1"/>
    </xf>
    <xf numFmtId="0" fontId="91" fillId="0" borderId="17" xfId="0" applyFont="1" applyFill="1" applyBorder="1" applyAlignment="1">
      <alignment horizontal="center" vertical="center" wrapText="1"/>
    </xf>
    <xf numFmtId="0" fontId="91" fillId="0" borderId="17" xfId="0" applyFont="1" applyFill="1" applyBorder="1" applyAlignment="1">
      <alignment vertical="center" wrapText="1"/>
    </xf>
    <xf numFmtId="49" fontId="92" fillId="0" borderId="17" xfId="0" applyNumberFormat="1" applyFont="1" applyFill="1" applyBorder="1" applyAlignment="1">
      <alignment horizontal="center" vertical="center"/>
    </xf>
    <xf numFmtId="0" fontId="21" fillId="0" borderId="17" xfId="0" applyFont="1" applyFill="1" applyBorder="1" applyAlignment="1">
      <alignment horizontal="center" vertical="center"/>
    </xf>
    <xf numFmtId="3" fontId="21" fillId="0" borderId="17" xfId="0" applyNumberFormat="1" applyFont="1" applyFill="1" applyBorder="1" applyAlignment="1">
      <alignment horizontal="center" vertical="center"/>
    </xf>
    <xf numFmtId="0" fontId="88" fillId="0" borderId="17" xfId="0" applyFont="1" applyFill="1" applyBorder="1" applyAlignment="1">
      <alignment horizontal="center" vertical="center"/>
    </xf>
    <xf numFmtId="4" fontId="92" fillId="0" borderId="17" xfId="0" applyNumberFormat="1" applyFont="1" applyFill="1" applyBorder="1" applyAlignment="1">
      <alignment horizontal="center" vertical="center"/>
    </xf>
    <xf numFmtId="43" fontId="13" fillId="0" borderId="17" xfId="0" applyNumberFormat="1" applyFont="1" applyFill="1" applyBorder="1" applyAlignment="1">
      <alignment vertical="center"/>
    </xf>
    <xf numFmtId="4" fontId="92" fillId="59" borderId="17" xfId="0" applyNumberFormat="1" applyFont="1" applyFill="1" applyBorder="1" applyAlignment="1">
      <alignment vertical="center"/>
    </xf>
    <xf numFmtId="4" fontId="13" fillId="59" borderId="17" xfId="0" applyNumberFormat="1" applyFont="1" applyFill="1" applyBorder="1" applyAlignment="1">
      <alignment vertical="center"/>
    </xf>
    <xf numFmtId="0" fontId="167" fillId="0" borderId="0" xfId="0" applyFont="1" applyAlignment="1">
      <alignment/>
    </xf>
    <xf numFmtId="4" fontId="167" fillId="0" borderId="0" xfId="0" applyNumberFormat="1" applyFont="1" applyAlignment="1">
      <alignment/>
    </xf>
    <xf numFmtId="0" fontId="168" fillId="60" borderId="17" xfId="502" applyFont="1" applyFill="1" applyBorder="1" applyAlignment="1">
      <alignment horizontal="center" vertical="center" wrapText="1"/>
      <protection/>
    </xf>
    <xf numFmtId="0" fontId="168" fillId="0" borderId="17" xfId="502" applyFont="1" applyFill="1" applyBorder="1" applyAlignment="1">
      <alignment horizontal="center" vertical="center" wrapText="1"/>
      <protection/>
    </xf>
    <xf numFmtId="0" fontId="169" fillId="0" borderId="17" xfId="502" applyFont="1" applyFill="1" applyBorder="1" applyAlignment="1">
      <alignment horizontal="center" vertical="center" wrapText="1"/>
      <protection/>
    </xf>
    <xf numFmtId="49" fontId="169" fillId="60" borderId="17" xfId="0" applyNumberFormat="1" applyFont="1" applyFill="1" applyBorder="1" applyAlignment="1" quotePrefix="1">
      <alignment horizontal="center" vertical="center"/>
    </xf>
    <xf numFmtId="49" fontId="169" fillId="0" borderId="17" xfId="0" applyNumberFormat="1" applyFont="1" applyFill="1" applyBorder="1" applyAlignment="1" quotePrefix="1">
      <alignment horizontal="center" vertical="center"/>
    </xf>
    <xf numFmtId="49" fontId="169" fillId="0" borderId="17" xfId="0" applyNumberFormat="1" applyFont="1" applyFill="1" applyBorder="1" applyAlignment="1">
      <alignment horizontal="center" vertical="center"/>
    </xf>
    <xf numFmtId="0" fontId="168" fillId="0" borderId="17" xfId="502" applyFont="1" applyFill="1" applyBorder="1" applyAlignment="1">
      <alignment horizontal="left" vertical="center" wrapText="1"/>
      <protection/>
    </xf>
    <xf numFmtId="4" fontId="168" fillId="0" borderId="17" xfId="292" applyNumberFormat="1" applyFont="1" applyFill="1" applyBorder="1" applyAlignment="1">
      <alignment horizontal="right" vertical="center" wrapText="1"/>
    </xf>
    <xf numFmtId="0" fontId="168" fillId="0" borderId="17" xfId="450" applyFont="1" applyFill="1" applyBorder="1" applyAlignment="1">
      <alignment horizontal="center" vertical="center"/>
      <protection/>
    </xf>
    <xf numFmtId="0" fontId="168" fillId="0" borderId="17" xfId="450" applyFont="1" applyFill="1" applyBorder="1" applyAlignment="1">
      <alignment horizontal="left" vertical="center" wrapText="1"/>
      <protection/>
    </xf>
    <xf numFmtId="0" fontId="169" fillId="0" borderId="17" xfId="450" applyFont="1" applyFill="1" applyBorder="1" applyAlignment="1">
      <alignment horizontal="center" vertical="center"/>
      <protection/>
    </xf>
    <xf numFmtId="0" fontId="169" fillId="0" borderId="17" xfId="450" applyFont="1" applyFill="1" applyBorder="1" applyAlignment="1">
      <alignment horizontal="left" vertical="center" wrapText="1"/>
      <protection/>
    </xf>
    <xf numFmtId="4" fontId="169" fillId="0" borderId="17" xfId="292" applyNumberFormat="1" applyFont="1" applyFill="1" applyBorder="1" applyAlignment="1">
      <alignment vertical="center" wrapText="1"/>
    </xf>
    <xf numFmtId="4" fontId="169" fillId="0" borderId="17" xfId="292" applyNumberFormat="1" applyFont="1" applyFill="1" applyBorder="1" applyAlignment="1">
      <alignment vertical="center"/>
    </xf>
    <xf numFmtId="0" fontId="170" fillId="0" borderId="17" xfId="450" applyFont="1" applyFill="1" applyBorder="1" applyAlignment="1">
      <alignment horizontal="center" vertical="center"/>
      <protection/>
    </xf>
    <xf numFmtId="0" fontId="170" fillId="0" borderId="17" xfId="450" applyFont="1" applyFill="1" applyBorder="1" applyAlignment="1" applyProtection="1">
      <alignment horizontal="left" vertical="center" wrapText="1"/>
      <protection locked="0"/>
    </xf>
    <xf numFmtId="3" fontId="170" fillId="0" borderId="17" xfId="450" applyNumberFormat="1" applyFont="1" applyFill="1" applyBorder="1" applyAlignment="1" applyProtection="1">
      <alignment horizontal="center" vertical="center"/>
      <protection locked="0"/>
    </xf>
    <xf numFmtId="4" fontId="170" fillId="0" borderId="17" xfId="292" applyNumberFormat="1" applyFont="1" applyFill="1" applyBorder="1" applyAlignment="1">
      <alignment vertical="center" wrapText="1"/>
    </xf>
    <xf numFmtId="4" fontId="170" fillId="0" borderId="17" xfId="292" applyNumberFormat="1" applyFont="1" applyFill="1" applyBorder="1" applyAlignment="1">
      <alignment vertical="center"/>
    </xf>
    <xf numFmtId="0" fontId="169" fillId="0" borderId="17" xfId="450" applyFont="1" applyFill="1" applyBorder="1" applyAlignment="1" applyProtection="1">
      <alignment horizontal="left" vertical="center" wrapText="1"/>
      <protection locked="0"/>
    </xf>
    <xf numFmtId="3" fontId="169" fillId="0" borderId="17" xfId="450" applyNumberFormat="1" applyFont="1" applyFill="1" applyBorder="1" applyAlignment="1" applyProtection="1">
      <alignment horizontal="center" vertical="center"/>
      <protection locked="0"/>
    </xf>
    <xf numFmtId="0" fontId="170" fillId="0" borderId="17" xfId="450" applyFont="1" applyFill="1" applyBorder="1" applyAlignment="1">
      <alignment horizontal="left" vertical="center" wrapText="1"/>
      <protection/>
    </xf>
    <xf numFmtId="4" fontId="168" fillId="0" borderId="17" xfId="292" applyNumberFormat="1" applyFont="1" applyFill="1" applyBorder="1" applyAlignment="1">
      <alignment vertical="center" wrapText="1"/>
    </xf>
    <xf numFmtId="4" fontId="168" fillId="0" borderId="17" xfId="292" applyNumberFormat="1" applyFont="1" applyFill="1" applyBorder="1" applyAlignment="1">
      <alignment vertical="center"/>
    </xf>
    <xf numFmtId="0" fontId="169" fillId="0" borderId="17" xfId="514" applyFont="1" applyFill="1" applyBorder="1" applyAlignment="1">
      <alignment horizontal="left" vertical="center" wrapText="1"/>
      <protection/>
    </xf>
    <xf numFmtId="4" fontId="169" fillId="0" borderId="17" xfId="502" applyNumberFormat="1" applyFont="1" applyFill="1" applyBorder="1" applyAlignment="1">
      <alignment vertical="center" wrapText="1"/>
      <protection/>
    </xf>
    <xf numFmtId="4" fontId="169" fillId="0" borderId="17" xfId="502" applyNumberFormat="1" applyFont="1" applyFill="1" applyBorder="1" applyAlignment="1">
      <alignment vertical="center"/>
      <protection/>
    </xf>
    <xf numFmtId="4" fontId="168" fillId="60" borderId="17" xfId="250" applyNumberFormat="1" applyFont="1" applyFill="1" applyBorder="1" applyAlignment="1">
      <alignment horizontal="right" vertical="center" wrapText="1"/>
    </xf>
    <xf numFmtId="4" fontId="168" fillId="0" borderId="17" xfId="502" applyNumberFormat="1" applyFont="1" applyFill="1" applyBorder="1" applyAlignment="1">
      <alignment vertical="center" wrapText="1"/>
      <protection/>
    </xf>
    <xf numFmtId="4" fontId="168" fillId="0" borderId="17" xfId="502" applyNumberFormat="1" applyFont="1" applyFill="1" applyBorder="1" applyAlignment="1">
      <alignment vertical="center"/>
      <protection/>
    </xf>
    <xf numFmtId="0" fontId="167" fillId="0" borderId="0" xfId="0" applyFont="1" applyAlignment="1">
      <alignment horizontal="center"/>
    </xf>
    <xf numFmtId="0" fontId="89" fillId="0" borderId="0" xfId="0" applyFont="1" applyFill="1" applyAlignment="1">
      <alignment horizontal="center"/>
    </xf>
    <xf numFmtId="0" fontId="94" fillId="0" borderId="17" xfId="0" applyFont="1" applyFill="1" applyBorder="1" applyAlignment="1">
      <alignment horizontal="left" vertical="center"/>
    </xf>
    <xf numFmtId="3" fontId="94" fillId="0" borderId="17" xfId="0" applyNumberFormat="1" applyFont="1" applyFill="1" applyBorder="1" applyAlignment="1">
      <alignment horizontal="center" vertical="center"/>
    </xf>
    <xf numFmtId="0" fontId="94" fillId="0" borderId="17" xfId="0" applyFont="1" applyFill="1" applyBorder="1" applyAlignment="1">
      <alignment horizontal="center" vertical="center"/>
    </xf>
    <xf numFmtId="0" fontId="92" fillId="60" borderId="38" xfId="0" applyFont="1" applyFill="1" applyBorder="1" applyAlignment="1">
      <alignment horizontal="center" vertical="center"/>
    </xf>
    <xf numFmtId="0" fontId="92" fillId="60" borderId="38" xfId="0" applyFont="1" applyFill="1" applyBorder="1" applyAlignment="1">
      <alignment horizontal="left" vertical="center" wrapText="1"/>
    </xf>
    <xf numFmtId="0" fontId="13" fillId="60" borderId="17" xfId="0" applyFont="1" applyFill="1" applyBorder="1" applyAlignment="1">
      <alignment horizontal="center" vertical="center"/>
    </xf>
    <xf numFmtId="0" fontId="13" fillId="60" borderId="17" xfId="0" applyFont="1" applyFill="1" applyBorder="1" applyAlignment="1">
      <alignment horizontal="left" vertical="center" wrapText="1"/>
    </xf>
    <xf numFmtId="0" fontId="94" fillId="60" borderId="17" xfId="0" applyFont="1" applyFill="1" applyBorder="1" applyAlignment="1">
      <alignment horizontal="center" vertical="center"/>
    </xf>
    <xf numFmtId="0" fontId="94" fillId="60" borderId="17" xfId="0" applyFont="1" applyFill="1" applyBorder="1" applyAlignment="1">
      <alignment horizontal="left" vertical="center" wrapText="1"/>
    </xf>
    <xf numFmtId="4" fontId="13" fillId="60" borderId="17" xfId="0" applyNumberFormat="1" applyFont="1" applyFill="1" applyBorder="1" applyAlignment="1">
      <alignment vertical="center"/>
    </xf>
    <xf numFmtId="0" fontId="92" fillId="60" borderId="17" xfId="0" applyFont="1" applyFill="1" applyBorder="1" applyAlignment="1">
      <alignment horizontal="center" vertical="center"/>
    </xf>
    <xf numFmtId="0" fontId="92" fillId="60" borderId="17" xfId="0" applyFont="1" applyFill="1" applyBorder="1" applyAlignment="1">
      <alignment horizontal="left" vertical="center" wrapText="1"/>
    </xf>
    <xf numFmtId="4" fontId="92" fillId="60" borderId="17" xfId="0" applyNumberFormat="1" applyFont="1" applyFill="1" applyBorder="1" applyAlignment="1">
      <alignment vertical="center"/>
    </xf>
    <xf numFmtId="0" fontId="13" fillId="0" borderId="0" xfId="513" applyFont="1" applyFill="1" applyAlignment="1">
      <alignment horizontal="center" vertical="center"/>
      <protection/>
    </xf>
    <xf numFmtId="0" fontId="13" fillId="0" borderId="0" xfId="513" applyFont="1" applyFill="1" applyAlignment="1">
      <alignment vertical="center"/>
      <protection/>
    </xf>
    <xf numFmtId="0" fontId="13" fillId="0" borderId="2" xfId="0" applyFont="1" applyFill="1" applyBorder="1" applyAlignment="1">
      <alignment horizontal="center" vertical="center"/>
    </xf>
    <xf numFmtId="2" fontId="13" fillId="0" borderId="2" xfId="0" applyNumberFormat="1" applyFont="1" applyFill="1" applyBorder="1" applyAlignment="1">
      <alignment horizontal="center" vertical="center"/>
    </xf>
    <xf numFmtId="0" fontId="21" fillId="52" borderId="17" xfId="0" applyFont="1" applyFill="1" applyBorder="1" applyAlignment="1">
      <alignment horizontal="center" vertical="center"/>
    </xf>
    <xf numFmtId="0" fontId="21" fillId="52" borderId="17" xfId="0" applyFont="1" applyFill="1" applyBorder="1" applyAlignment="1">
      <alignment horizontal="left" vertical="center" wrapText="1"/>
    </xf>
    <xf numFmtId="4" fontId="21" fillId="60" borderId="17" xfId="0" applyNumberFormat="1" applyFont="1" applyFill="1" applyBorder="1" applyAlignment="1">
      <alignment vertical="center"/>
    </xf>
    <xf numFmtId="4" fontId="21" fillId="52" borderId="17" xfId="0" applyNumberFormat="1" applyFont="1" applyFill="1" applyBorder="1" applyAlignment="1">
      <alignment horizontal="right" vertical="center"/>
    </xf>
    <xf numFmtId="4" fontId="21" fillId="60" borderId="17" xfId="0" applyNumberFormat="1" applyFont="1" applyFill="1" applyBorder="1" applyAlignment="1">
      <alignment horizontal="right" vertical="center"/>
    </xf>
    <xf numFmtId="0" fontId="93" fillId="52" borderId="17" xfId="0" applyFont="1" applyFill="1" applyBorder="1" applyAlignment="1">
      <alignment horizontal="center" vertical="center"/>
    </xf>
    <xf numFmtId="0" fontId="93" fillId="52" borderId="17" xfId="0" applyFont="1" applyFill="1" applyBorder="1" applyAlignment="1" applyProtection="1">
      <alignment horizontal="left" vertical="center" wrapText="1"/>
      <protection locked="0"/>
    </xf>
    <xf numFmtId="3" fontId="93" fillId="52" borderId="17" xfId="0" applyNumberFormat="1" applyFont="1" applyFill="1" applyBorder="1" applyAlignment="1" applyProtection="1">
      <alignment horizontal="center"/>
      <protection locked="0"/>
    </xf>
    <xf numFmtId="4" fontId="93" fillId="52" borderId="17" xfId="0" applyNumberFormat="1" applyFont="1" applyFill="1" applyBorder="1" applyAlignment="1">
      <alignment horizontal="right" vertical="center"/>
    </xf>
    <xf numFmtId="4" fontId="93" fillId="60" borderId="17" xfId="0" applyNumberFormat="1" applyFont="1" applyFill="1" applyBorder="1" applyAlignment="1">
      <alignment horizontal="right" vertical="center"/>
    </xf>
    <xf numFmtId="0" fontId="21" fillId="52" borderId="17" xfId="0" applyFont="1" applyFill="1" applyBorder="1" applyAlignment="1" applyProtection="1">
      <alignment horizontal="left" vertical="center" wrapText="1"/>
      <protection locked="0"/>
    </xf>
    <xf numFmtId="3" fontId="21" fillId="52" borderId="17" xfId="0" applyNumberFormat="1" applyFont="1" applyFill="1" applyBorder="1" applyAlignment="1" applyProtection="1">
      <alignment horizontal="center"/>
      <protection locked="0"/>
    </xf>
    <xf numFmtId="0" fontId="88" fillId="60" borderId="17" xfId="0" applyFont="1" applyFill="1" applyBorder="1" applyAlignment="1">
      <alignment horizontal="center" vertical="center"/>
    </xf>
    <xf numFmtId="0" fontId="88" fillId="60" borderId="17" xfId="0" applyFont="1" applyFill="1" applyBorder="1" applyAlignment="1">
      <alignment horizontal="left" vertical="center" wrapText="1"/>
    </xf>
    <xf numFmtId="4" fontId="88" fillId="60" borderId="17" xfId="0" applyNumberFormat="1" applyFont="1" applyFill="1" applyBorder="1" applyAlignment="1">
      <alignment vertical="center"/>
    </xf>
    <xf numFmtId="0" fontId="21" fillId="0" borderId="17" xfId="0" applyFont="1" applyBorder="1" applyAlignment="1">
      <alignment horizontal="center" vertical="center"/>
    </xf>
    <xf numFmtId="0" fontId="21" fillId="0" borderId="17" xfId="0" applyFont="1" applyBorder="1" applyAlignment="1">
      <alignment horizontal="left" vertical="center" wrapText="1"/>
    </xf>
    <xf numFmtId="4" fontId="21" fillId="0" borderId="17" xfId="0" applyNumberFormat="1" applyFont="1" applyBorder="1" applyAlignment="1">
      <alignment horizontal="right" vertical="center"/>
    </xf>
    <xf numFmtId="4" fontId="21" fillId="60" borderId="17" xfId="450" applyNumberFormat="1" applyFont="1" applyFill="1" applyBorder="1" applyAlignment="1">
      <alignment horizontal="right" vertical="center"/>
      <protection/>
    </xf>
    <xf numFmtId="4" fontId="21" fillId="0" borderId="17" xfId="450" applyNumberFormat="1" applyFont="1" applyBorder="1" applyAlignment="1">
      <alignment horizontal="right" vertical="center"/>
      <protection/>
    </xf>
    <xf numFmtId="0" fontId="21" fillId="0" borderId="17" xfId="0" applyFont="1" applyFill="1" applyBorder="1" applyAlignment="1">
      <alignment horizontal="left" vertical="center" wrapText="1"/>
    </xf>
    <xf numFmtId="4" fontId="21" fillId="0" borderId="17" xfId="0" applyNumberFormat="1" applyFont="1" applyFill="1" applyBorder="1" applyAlignment="1">
      <alignment horizontal="right" vertical="center"/>
    </xf>
    <xf numFmtId="4" fontId="21" fillId="0" borderId="17" xfId="450" applyNumberFormat="1" applyFont="1" applyFill="1" applyBorder="1" applyAlignment="1">
      <alignment horizontal="right" vertical="center"/>
      <protection/>
    </xf>
    <xf numFmtId="4" fontId="21" fillId="0" borderId="17" xfId="0" applyNumberFormat="1" applyFont="1" applyBorder="1" applyAlignment="1">
      <alignment vertical="center"/>
    </xf>
    <xf numFmtId="4" fontId="21" fillId="0" borderId="17" xfId="0" applyNumberFormat="1" applyFont="1" applyFill="1" applyBorder="1" applyAlignment="1">
      <alignment vertical="center"/>
    </xf>
    <xf numFmtId="4" fontId="21" fillId="0" borderId="17" xfId="0" applyNumberFormat="1" applyFont="1" applyBorder="1" applyAlignment="1">
      <alignment horizontal="right" vertical="center" wrapText="1"/>
    </xf>
    <xf numFmtId="4" fontId="21" fillId="60" borderId="17" xfId="0" applyNumberFormat="1" applyFont="1" applyFill="1" applyBorder="1" applyAlignment="1">
      <alignment horizontal="right" vertical="center" wrapText="1"/>
    </xf>
    <xf numFmtId="4" fontId="21" fillId="0" borderId="17" xfId="0" applyNumberFormat="1" applyFont="1" applyFill="1" applyBorder="1" applyAlignment="1">
      <alignment horizontal="right" vertical="center" wrapText="1"/>
    </xf>
    <xf numFmtId="0" fontId="21" fillId="0" borderId="17" xfId="514" applyFont="1" applyBorder="1" applyAlignment="1">
      <alignment horizontal="left" vertical="center" wrapText="1"/>
      <protection/>
    </xf>
    <xf numFmtId="0" fontId="168" fillId="60" borderId="17" xfId="450" applyFont="1" applyFill="1" applyBorder="1" applyAlignment="1">
      <alignment horizontal="center" vertical="center"/>
      <protection/>
    </xf>
    <xf numFmtId="0" fontId="168" fillId="60" borderId="17" xfId="450" applyFont="1" applyFill="1" applyBorder="1" applyAlignment="1">
      <alignment horizontal="left" vertical="center" wrapText="1"/>
      <protection/>
    </xf>
    <xf numFmtId="4" fontId="168" fillId="60" borderId="17" xfId="292" applyNumberFormat="1" applyFont="1" applyFill="1" applyBorder="1" applyAlignment="1">
      <alignment horizontal="right" vertical="center" wrapText="1"/>
    </xf>
    <xf numFmtId="4" fontId="171" fillId="0" borderId="0" xfId="0" applyNumberFormat="1" applyFont="1" applyFill="1" applyBorder="1" applyAlignment="1">
      <alignment horizontal="center" vertical="center"/>
    </xf>
    <xf numFmtId="0" fontId="171" fillId="0" borderId="0" xfId="0" applyFont="1" applyFill="1" applyBorder="1" applyAlignment="1">
      <alignment horizontal="center" vertical="center"/>
    </xf>
    <xf numFmtId="4" fontId="172" fillId="0" borderId="0" xfId="0" applyNumberFormat="1" applyFont="1" applyFill="1" applyBorder="1" applyAlignment="1">
      <alignment vertical="center" wrapText="1"/>
    </xf>
    <xf numFmtId="4" fontId="172" fillId="0" borderId="0" xfId="0" applyNumberFormat="1" applyFont="1" applyFill="1" applyBorder="1" applyAlignment="1">
      <alignment vertical="center"/>
    </xf>
    <xf numFmtId="43" fontId="172" fillId="0" borderId="0" xfId="0" applyNumberFormat="1" applyFont="1" applyFill="1" applyBorder="1" applyAlignment="1">
      <alignment/>
    </xf>
    <xf numFmtId="43" fontId="22" fillId="0" borderId="0" xfId="513" applyNumberFormat="1" applyFont="1" applyFill="1" applyAlignment="1">
      <alignment vertical="center"/>
      <protection/>
    </xf>
    <xf numFmtId="4" fontId="92" fillId="0" borderId="17" xfId="0" applyNumberFormat="1" applyFont="1" applyFill="1" applyBorder="1" applyAlignment="1">
      <alignment horizontal="center" vertical="center" wrapText="1"/>
    </xf>
    <xf numFmtId="0" fontId="173" fillId="0" borderId="17" xfId="0" applyFont="1" applyBorder="1" applyAlignment="1">
      <alignment horizontal="center" vertical="center" wrapText="1"/>
    </xf>
    <xf numFmtId="0" fontId="173" fillId="0" borderId="17" xfId="0" applyFont="1" applyBorder="1" applyAlignment="1" quotePrefix="1">
      <alignment horizontal="center" vertical="center"/>
    </xf>
    <xf numFmtId="0" fontId="173" fillId="0" borderId="17" xfId="0" applyFont="1" applyBorder="1" applyAlignment="1">
      <alignment horizontal="center" vertical="center"/>
    </xf>
    <xf numFmtId="0" fontId="92" fillId="0" borderId="17" xfId="0" applyFont="1" applyBorder="1" applyAlignment="1">
      <alignment horizontal="center" wrapText="1"/>
    </xf>
    <xf numFmtId="0" fontId="92" fillId="0" borderId="17" xfId="0" applyFont="1" applyBorder="1" applyAlignment="1">
      <alignment wrapText="1"/>
    </xf>
    <xf numFmtId="4" fontId="173" fillId="0" borderId="17" xfId="0" applyNumberFormat="1" applyFont="1" applyBorder="1" applyAlignment="1">
      <alignment horizontal="right" vertical="center"/>
    </xf>
    <xf numFmtId="0" fontId="13" fillId="61" borderId="17" xfId="0" applyFont="1" applyFill="1" applyBorder="1" applyAlignment="1">
      <alignment horizontal="center" wrapText="1"/>
    </xf>
    <xf numFmtId="0" fontId="13" fillId="61" borderId="17" xfId="0" applyFont="1" applyFill="1" applyBorder="1" applyAlignment="1">
      <alignment wrapText="1"/>
    </xf>
    <xf numFmtId="4" fontId="174" fillId="0" borderId="17" xfId="0" applyNumberFormat="1" applyFont="1" applyBorder="1" applyAlignment="1">
      <alignment horizontal="right" vertical="center"/>
    </xf>
    <xf numFmtId="0" fontId="94" fillId="0" borderId="17" xfId="0" applyFont="1" applyBorder="1" applyAlignment="1">
      <alignment horizontal="center" wrapText="1"/>
    </xf>
    <xf numFmtId="0" fontId="94" fillId="0" borderId="17" xfId="0" applyFont="1" applyBorder="1" applyAlignment="1">
      <alignment wrapText="1"/>
    </xf>
    <xf numFmtId="3" fontId="94" fillId="0" borderId="17" xfId="0" applyNumberFormat="1" applyFont="1" applyBorder="1" applyAlignment="1">
      <alignment horizontal="center" wrapText="1"/>
    </xf>
    <xf numFmtId="4" fontId="175" fillId="0" borderId="17" xfId="0" applyNumberFormat="1" applyFont="1" applyBorder="1" applyAlignment="1">
      <alignment horizontal="right" vertical="center"/>
    </xf>
    <xf numFmtId="3" fontId="13" fillId="61" borderId="17" xfId="0" applyNumberFormat="1" applyFont="1" applyFill="1" applyBorder="1" applyAlignment="1">
      <alignment horizontal="center" wrapText="1"/>
    </xf>
    <xf numFmtId="0" fontId="94" fillId="61" borderId="17" xfId="0" applyFont="1" applyFill="1" applyBorder="1" applyAlignment="1">
      <alignment horizontal="center" wrapText="1"/>
    </xf>
    <xf numFmtId="0" fontId="94" fillId="61" borderId="17" xfId="0" applyFont="1" applyFill="1" applyBorder="1" applyAlignment="1">
      <alignment wrapText="1"/>
    </xf>
    <xf numFmtId="0" fontId="92" fillId="61" borderId="17" xfId="0" applyFont="1" applyFill="1" applyBorder="1" applyAlignment="1">
      <alignment horizontal="center" wrapText="1"/>
    </xf>
    <xf numFmtId="0" fontId="92" fillId="61" borderId="17" xfId="0" applyFont="1" applyFill="1" applyBorder="1" applyAlignment="1">
      <alignment wrapText="1"/>
    </xf>
    <xf numFmtId="0" fontId="13" fillId="0" borderId="17" xfId="0" applyFont="1" applyBorder="1" applyAlignment="1">
      <alignment horizontal="center" wrapText="1"/>
    </xf>
    <xf numFmtId="0" fontId="13" fillId="0" borderId="17" xfId="0" applyFont="1" applyBorder="1" applyAlignment="1">
      <alignment wrapText="1"/>
    </xf>
    <xf numFmtId="4" fontId="22" fillId="0" borderId="0" xfId="0" applyNumberFormat="1" applyFont="1" applyFill="1" applyAlignment="1">
      <alignment/>
    </xf>
    <xf numFmtId="4" fontId="175" fillId="0" borderId="17" xfId="0" applyNumberFormat="1" applyFont="1" applyBorder="1" applyAlignment="1">
      <alignment vertical="center"/>
    </xf>
    <xf numFmtId="2" fontId="13" fillId="0" borderId="0" xfId="0" applyNumberFormat="1" applyFont="1" applyFill="1" applyAlignment="1">
      <alignment horizontal="center"/>
    </xf>
    <xf numFmtId="2" fontId="13" fillId="0" borderId="0" xfId="0" applyNumberFormat="1" applyFont="1" applyAlignment="1">
      <alignment/>
    </xf>
    <xf numFmtId="4" fontId="92" fillId="0" borderId="17" xfId="0" applyNumberFormat="1" applyFont="1" applyFill="1" applyBorder="1" applyAlignment="1">
      <alignment horizontal="right" vertical="center" wrapText="1"/>
    </xf>
    <xf numFmtId="0" fontId="92" fillId="0" borderId="17" xfId="502" applyFont="1" applyFill="1" applyBorder="1" applyAlignment="1">
      <alignment horizontal="center" vertical="center" wrapText="1"/>
      <protection/>
    </xf>
    <xf numFmtId="2" fontId="92" fillId="0" borderId="0" xfId="0" applyNumberFormat="1" applyFont="1" applyFill="1" applyAlignment="1">
      <alignment/>
    </xf>
    <xf numFmtId="2" fontId="94" fillId="0" borderId="0" xfId="0" applyNumberFormat="1" applyFont="1" applyFill="1" applyAlignment="1">
      <alignment/>
    </xf>
    <xf numFmtId="0" fontId="176" fillId="0" borderId="17" xfId="0" applyFont="1" applyFill="1" applyBorder="1" applyAlignment="1">
      <alignment/>
    </xf>
    <xf numFmtId="0" fontId="176" fillId="0" borderId="17" xfId="0" applyFont="1" applyFill="1" applyBorder="1" applyAlignment="1">
      <alignment horizontal="center" vertical="center"/>
    </xf>
    <xf numFmtId="0" fontId="177" fillId="0" borderId="17" xfId="0" applyFont="1" applyFill="1" applyBorder="1" applyAlignment="1">
      <alignment horizontal="center" vertical="center"/>
    </xf>
    <xf numFmtId="0" fontId="177" fillId="0" borderId="17" xfId="0" applyFont="1" applyFill="1" applyBorder="1" applyAlignment="1">
      <alignment vertical="center"/>
    </xf>
    <xf numFmtId="0" fontId="170" fillId="0" borderId="0" xfId="0" applyFont="1" applyBorder="1" applyAlignment="1">
      <alignment horizontal="center" vertical="center"/>
    </xf>
    <xf numFmtId="0" fontId="170" fillId="0" borderId="0" xfId="0" applyFont="1" applyBorder="1" applyAlignment="1">
      <alignment/>
    </xf>
    <xf numFmtId="0" fontId="94" fillId="0" borderId="17" xfId="450" applyFont="1" applyFill="1" applyBorder="1" applyAlignment="1" quotePrefix="1">
      <alignment horizontal="center" vertical="center"/>
      <protection/>
    </xf>
    <xf numFmtId="0" fontId="177" fillId="0" borderId="17" xfId="0" applyFont="1" applyFill="1" applyBorder="1" applyAlignment="1">
      <alignment vertical="center" wrapText="1"/>
    </xf>
    <xf numFmtId="4" fontId="171" fillId="60" borderId="0" xfId="0" applyNumberFormat="1" applyFont="1" applyFill="1" applyBorder="1" applyAlignment="1">
      <alignment horizontal="center" vertical="center"/>
    </xf>
    <xf numFmtId="4" fontId="13" fillId="60" borderId="0" xfId="0" applyNumberFormat="1" applyFont="1" applyFill="1" applyAlignment="1">
      <alignment/>
    </xf>
    <xf numFmtId="43" fontId="167" fillId="0" borderId="0" xfId="0" applyNumberFormat="1" applyFont="1" applyAlignment="1">
      <alignment/>
    </xf>
    <xf numFmtId="4" fontId="168" fillId="0" borderId="17" xfId="250" applyNumberFormat="1" applyFont="1" applyFill="1" applyBorder="1" applyAlignment="1">
      <alignment horizontal="right" vertical="center" wrapText="1"/>
    </xf>
    <xf numFmtId="4" fontId="168" fillId="0" borderId="0" xfId="250" applyNumberFormat="1" applyFont="1" applyFill="1" applyBorder="1" applyAlignment="1">
      <alignment vertical="center" wrapText="1"/>
    </xf>
    <xf numFmtId="4" fontId="169" fillId="60" borderId="17" xfId="250" applyNumberFormat="1" applyFont="1" applyFill="1" applyBorder="1" applyAlignment="1">
      <alignment horizontal="right" vertical="center" wrapText="1"/>
    </xf>
    <xf numFmtId="4" fontId="169" fillId="0" borderId="17" xfId="250" applyNumberFormat="1" applyFont="1" applyFill="1" applyBorder="1" applyAlignment="1">
      <alignment horizontal="right" vertical="center" wrapText="1"/>
    </xf>
    <xf numFmtId="4" fontId="170" fillId="0" borderId="17" xfId="250" applyNumberFormat="1" applyFont="1" applyFill="1" applyBorder="1" applyAlignment="1">
      <alignment horizontal="right" vertical="center" wrapText="1"/>
    </xf>
    <xf numFmtId="4" fontId="168" fillId="0" borderId="0" xfId="0" applyNumberFormat="1" applyFont="1" applyFill="1" applyBorder="1" applyAlignment="1">
      <alignment vertical="center" wrapText="1"/>
    </xf>
    <xf numFmtId="4" fontId="94" fillId="0" borderId="17" xfId="0" applyNumberFormat="1" applyFont="1" applyFill="1" applyBorder="1" applyAlignment="1">
      <alignment vertical="center"/>
    </xf>
    <xf numFmtId="4" fontId="92" fillId="60" borderId="38" xfId="250" applyNumberFormat="1" applyFont="1" applyFill="1" applyBorder="1" applyAlignment="1">
      <alignment vertical="center"/>
    </xf>
    <xf numFmtId="4" fontId="13" fillId="60" borderId="17" xfId="250" applyNumberFormat="1" applyFont="1" applyFill="1" applyBorder="1" applyAlignment="1">
      <alignment vertical="center"/>
    </xf>
    <xf numFmtId="4" fontId="94" fillId="60" borderId="17" xfId="250" applyNumberFormat="1" applyFont="1" applyFill="1" applyBorder="1" applyAlignment="1">
      <alignment vertical="center"/>
    </xf>
    <xf numFmtId="4" fontId="92" fillId="60" borderId="17" xfId="250" applyNumberFormat="1" applyFont="1" applyFill="1" applyBorder="1" applyAlignment="1">
      <alignment vertical="center"/>
    </xf>
    <xf numFmtId="4" fontId="92" fillId="0" borderId="17" xfId="493" applyNumberFormat="1" applyFont="1" applyFill="1" applyBorder="1" applyAlignment="1">
      <alignment vertical="center"/>
      <protection/>
    </xf>
    <xf numFmtId="4" fontId="92" fillId="0" borderId="0" xfId="493" applyNumberFormat="1" applyFont="1" applyFill="1">
      <alignment/>
      <protection/>
    </xf>
    <xf numFmtId="0" fontId="94" fillId="0" borderId="17" xfId="0" applyFont="1" applyFill="1" applyBorder="1" applyAlignment="1">
      <alignment horizontal="left" vertical="center" wrapText="1"/>
    </xf>
    <xf numFmtId="0" fontId="176" fillId="0" borderId="17" xfId="0" applyFont="1" applyFill="1" applyBorder="1" applyAlignment="1">
      <alignment horizontal="center"/>
    </xf>
    <xf numFmtId="0" fontId="178" fillId="0" borderId="0" xfId="428" applyFont="1" applyAlignment="1">
      <alignment horizontal="center" vertical="center"/>
      <protection/>
    </xf>
    <xf numFmtId="0" fontId="178" fillId="0" borderId="0" xfId="428" applyFont="1" applyAlignment="1">
      <alignment vertical="center"/>
      <protection/>
    </xf>
    <xf numFmtId="0" fontId="178" fillId="0" borderId="0" xfId="428" applyFont="1" applyAlignment="1">
      <alignment horizontal="center" vertical="center" wrapText="1"/>
      <protection/>
    </xf>
    <xf numFmtId="0" fontId="178" fillId="0" borderId="0" xfId="428" applyFont="1" applyAlignment="1">
      <alignment horizontal="left" wrapText="1"/>
      <protection/>
    </xf>
    <xf numFmtId="0" fontId="178" fillId="0" borderId="0" xfId="428" applyFont="1" applyAlignment="1">
      <alignment horizontal="center"/>
      <protection/>
    </xf>
    <xf numFmtId="0" fontId="178" fillId="0" borderId="0" xfId="428" applyFont="1">
      <alignment/>
      <protection/>
    </xf>
    <xf numFmtId="0" fontId="178" fillId="0" borderId="2" xfId="428" applyFont="1" applyBorder="1" applyAlignment="1">
      <alignment vertical="center" wrapText="1"/>
      <protection/>
    </xf>
    <xf numFmtId="0" fontId="178" fillId="0" borderId="0" xfId="428" applyFont="1" applyAlignment="1">
      <alignment horizontal="left"/>
      <protection/>
    </xf>
    <xf numFmtId="4" fontId="178" fillId="0" borderId="17" xfId="287" applyNumberFormat="1" applyFont="1" applyFill="1" applyBorder="1" applyAlignment="1">
      <alignment horizontal="right" vertical="center" wrapText="1"/>
    </xf>
    <xf numFmtId="4" fontId="176" fillId="0" borderId="17" xfId="287" applyNumberFormat="1" applyFont="1" applyFill="1" applyBorder="1" applyAlignment="1">
      <alignment horizontal="right" vertical="center" wrapText="1"/>
    </xf>
    <xf numFmtId="4" fontId="178" fillId="0" borderId="17" xfId="250" applyNumberFormat="1" applyFont="1" applyFill="1" applyBorder="1" applyAlignment="1">
      <alignment horizontal="right" vertical="center"/>
    </xf>
    <xf numFmtId="4" fontId="178" fillId="0" borderId="17" xfId="250" applyNumberFormat="1" applyFont="1" applyFill="1" applyBorder="1" applyAlignment="1">
      <alignment horizontal="right" vertical="center" wrapText="1"/>
    </xf>
    <xf numFmtId="43" fontId="178" fillId="0" borderId="17" xfId="250" applyFont="1" applyFill="1" applyBorder="1" applyAlignment="1">
      <alignment horizontal="center" vertical="center"/>
    </xf>
    <xf numFmtId="0" fontId="13" fillId="61" borderId="17" xfId="0" applyFont="1" applyFill="1" applyBorder="1" applyAlignment="1">
      <alignment horizontal="center" vertical="center" wrapText="1"/>
    </xf>
    <xf numFmtId="0" fontId="179" fillId="0" borderId="17" xfId="502" applyFont="1" applyFill="1" applyBorder="1" applyAlignment="1">
      <alignment horizontal="left" vertical="center" wrapText="1"/>
      <protection/>
    </xf>
    <xf numFmtId="0" fontId="179" fillId="0" borderId="17" xfId="502" applyFont="1" applyFill="1" applyBorder="1" applyAlignment="1">
      <alignment horizontal="center" vertical="center" wrapText="1"/>
      <protection/>
    </xf>
    <xf numFmtId="4" fontId="179" fillId="60" borderId="17" xfId="250" applyNumberFormat="1" applyFont="1" applyFill="1" applyBorder="1" applyAlignment="1">
      <alignment horizontal="right" vertical="center" wrapText="1"/>
    </xf>
    <xf numFmtId="4" fontId="179" fillId="0" borderId="17" xfId="250" applyNumberFormat="1" applyFont="1" applyFill="1" applyBorder="1" applyAlignment="1">
      <alignment horizontal="right" vertical="center" wrapText="1"/>
    </xf>
    <xf numFmtId="4" fontId="89" fillId="0" borderId="17" xfId="0" applyNumberFormat="1" applyFont="1" applyFill="1" applyBorder="1" applyAlignment="1">
      <alignment vertical="center"/>
    </xf>
    <xf numFmtId="0" fontId="179" fillId="0" borderId="17" xfId="450" applyFont="1" applyFill="1" applyBorder="1" applyAlignment="1">
      <alignment horizontal="center" vertical="center"/>
      <protection/>
    </xf>
    <xf numFmtId="0" fontId="179" fillId="0" borderId="17" xfId="450" applyFont="1" applyFill="1" applyBorder="1" applyAlignment="1">
      <alignment horizontal="left" vertical="center" wrapText="1"/>
      <protection/>
    </xf>
    <xf numFmtId="4" fontId="179" fillId="0" borderId="0" xfId="250" applyNumberFormat="1" applyFont="1" applyFill="1" applyBorder="1" applyAlignment="1">
      <alignment vertical="center" wrapText="1"/>
    </xf>
    <xf numFmtId="0" fontId="167" fillId="0" borderId="17" xfId="450" applyFont="1" applyFill="1" applyBorder="1" applyAlignment="1">
      <alignment horizontal="center" vertical="center"/>
      <protection/>
    </xf>
    <xf numFmtId="0" fontId="167" fillId="0" borderId="17" xfId="450" applyFont="1" applyFill="1" applyBorder="1" applyAlignment="1">
      <alignment horizontal="left" vertical="center" wrapText="1"/>
      <protection/>
    </xf>
    <xf numFmtId="4" fontId="167" fillId="60" borderId="17" xfId="250" applyNumberFormat="1" applyFont="1" applyFill="1" applyBorder="1" applyAlignment="1">
      <alignment horizontal="right" vertical="center" wrapText="1"/>
    </xf>
    <xf numFmtId="4" fontId="167" fillId="0" borderId="17" xfId="250" applyNumberFormat="1" applyFont="1" applyFill="1" applyBorder="1" applyAlignment="1">
      <alignment horizontal="right" vertical="center" wrapText="1"/>
    </xf>
    <xf numFmtId="4" fontId="22" fillId="0" borderId="17" xfId="0" applyNumberFormat="1" applyFont="1" applyFill="1" applyBorder="1" applyAlignment="1">
      <alignment vertical="center"/>
    </xf>
    <xf numFmtId="0" fontId="180" fillId="0" borderId="17" xfId="450" applyFont="1" applyFill="1" applyBorder="1" applyAlignment="1">
      <alignment horizontal="center" vertical="center"/>
      <protection/>
    </xf>
    <xf numFmtId="0" fontId="180" fillId="0" borderId="17" xfId="450" applyFont="1" applyFill="1" applyBorder="1" applyAlignment="1" applyProtection="1">
      <alignment horizontal="left" vertical="center" wrapText="1"/>
      <protection locked="0"/>
    </xf>
    <xf numFmtId="3" fontId="180" fillId="0" borderId="17" xfId="450" applyNumberFormat="1" applyFont="1" applyFill="1" applyBorder="1" applyAlignment="1" applyProtection="1">
      <alignment horizontal="center" vertical="center"/>
      <protection locked="0"/>
    </xf>
    <xf numFmtId="4" fontId="180" fillId="0" borderId="17" xfId="250" applyNumberFormat="1" applyFont="1" applyFill="1" applyBorder="1" applyAlignment="1">
      <alignment horizontal="right" vertical="center" wrapText="1"/>
    </xf>
    <xf numFmtId="4" fontId="95" fillId="0" borderId="17" xfId="0" applyNumberFormat="1" applyFont="1" applyFill="1" applyBorder="1" applyAlignment="1">
      <alignment vertical="center"/>
    </xf>
    <xf numFmtId="0" fontId="167" fillId="0" borderId="17" xfId="450" applyFont="1" applyFill="1" applyBorder="1" applyAlignment="1" applyProtection="1">
      <alignment horizontal="left" vertical="center" wrapText="1"/>
      <protection locked="0"/>
    </xf>
    <xf numFmtId="3" fontId="167" fillId="0" borderId="17" xfId="450" applyNumberFormat="1" applyFont="1" applyFill="1" applyBorder="1" applyAlignment="1" applyProtection="1">
      <alignment horizontal="center" vertical="center"/>
      <protection locked="0"/>
    </xf>
    <xf numFmtId="4" fontId="179" fillId="0" borderId="0" xfId="0" applyNumberFormat="1" applyFont="1" applyFill="1" applyBorder="1" applyAlignment="1">
      <alignment vertical="center" wrapText="1"/>
    </xf>
    <xf numFmtId="0" fontId="179" fillId="60" borderId="17" xfId="450" applyFont="1" applyFill="1" applyBorder="1" applyAlignment="1">
      <alignment horizontal="left" vertical="center" wrapText="1"/>
      <protection/>
    </xf>
    <xf numFmtId="0" fontId="179" fillId="60" borderId="17" xfId="450" applyFont="1" applyFill="1" applyBorder="1" applyAlignment="1">
      <alignment horizontal="center" vertical="center"/>
      <protection/>
    </xf>
    <xf numFmtId="0" fontId="180" fillId="0" borderId="17" xfId="450" applyFont="1" applyFill="1" applyBorder="1" applyAlignment="1">
      <alignment horizontal="left" vertical="center" wrapText="1"/>
      <protection/>
    </xf>
    <xf numFmtId="0" fontId="167" fillId="0" borderId="17" xfId="514" applyFont="1" applyFill="1" applyBorder="1" applyAlignment="1">
      <alignment horizontal="left" vertical="center" wrapText="1"/>
      <protection/>
    </xf>
    <xf numFmtId="0" fontId="89" fillId="0" borderId="17" xfId="0" applyFont="1" applyBorder="1" applyAlignment="1">
      <alignment horizontal="center" vertical="center" wrapText="1"/>
    </xf>
    <xf numFmtId="2" fontId="22" fillId="0" borderId="0" xfId="0" applyNumberFormat="1" applyFont="1" applyFill="1" applyAlignment="1">
      <alignment/>
    </xf>
    <xf numFmtId="2" fontId="176" fillId="0" borderId="17" xfId="466" applyNumberFormat="1" applyFont="1" applyFill="1" applyBorder="1" applyAlignment="1">
      <alignment horizontal="center" vertical="center" wrapText="1"/>
      <protection/>
    </xf>
    <xf numFmtId="173" fontId="178" fillId="0" borderId="17" xfId="428" applyNumberFormat="1" applyFont="1" applyFill="1" applyBorder="1" applyAlignment="1">
      <alignment horizontal="center" vertical="center" wrapText="1"/>
      <protection/>
    </xf>
    <xf numFmtId="0" fontId="176" fillId="0" borderId="17" xfId="428" applyFont="1" applyFill="1" applyBorder="1" applyAlignment="1">
      <alignment horizontal="center" vertical="center" wrapText="1"/>
      <protection/>
    </xf>
    <xf numFmtId="0" fontId="176" fillId="0" borderId="17" xfId="428" applyFont="1" applyFill="1" applyBorder="1" applyAlignment="1">
      <alignment vertical="center" wrapText="1"/>
      <protection/>
    </xf>
    <xf numFmtId="4" fontId="176" fillId="0" borderId="17" xfId="428" applyNumberFormat="1" applyFont="1" applyFill="1" applyBorder="1" applyAlignment="1">
      <alignment horizontal="right" vertical="center" wrapText="1"/>
      <protection/>
    </xf>
    <xf numFmtId="0" fontId="178" fillId="0" borderId="17" xfId="428" applyFont="1" applyFill="1" applyBorder="1" applyAlignment="1">
      <alignment horizontal="center" vertical="center" wrapText="1"/>
      <protection/>
    </xf>
    <xf numFmtId="0" fontId="177" fillId="0" borderId="17" xfId="428" applyFont="1" applyFill="1" applyBorder="1" applyAlignment="1">
      <alignment horizontal="center" vertical="center" wrapText="1"/>
      <protection/>
    </xf>
    <xf numFmtId="0" fontId="177" fillId="0" borderId="17" xfId="428" applyFont="1" applyFill="1" applyBorder="1" applyAlignment="1">
      <alignment vertical="center" wrapText="1"/>
      <protection/>
    </xf>
    <xf numFmtId="0" fontId="176" fillId="0" borderId="17" xfId="422" applyFont="1" applyFill="1" applyBorder="1" applyAlignment="1">
      <alignment horizontal="center" vertical="center" wrapText="1"/>
      <protection/>
    </xf>
    <xf numFmtId="2" fontId="176" fillId="0" borderId="17" xfId="422" applyNumberFormat="1" applyFont="1" applyFill="1" applyBorder="1" applyAlignment="1">
      <alignment horizontal="left" vertical="center" wrapText="1"/>
      <protection/>
    </xf>
    <xf numFmtId="4" fontId="176" fillId="0" borderId="17" xfId="422" applyNumberFormat="1" applyFont="1" applyFill="1" applyBorder="1" applyAlignment="1">
      <alignment horizontal="right" vertical="center" wrapText="1"/>
      <protection/>
    </xf>
    <xf numFmtId="2" fontId="178" fillId="0" borderId="17" xfId="422" applyNumberFormat="1" applyFont="1" applyFill="1" applyBorder="1" applyAlignment="1">
      <alignment horizontal="center" vertical="center" wrapText="1"/>
      <protection/>
    </xf>
    <xf numFmtId="0" fontId="178" fillId="0" borderId="17" xfId="422" applyFont="1" applyFill="1" applyBorder="1" applyAlignment="1">
      <alignment horizontal="center" vertical="center" wrapText="1"/>
      <protection/>
    </xf>
    <xf numFmtId="1" fontId="178" fillId="0" borderId="17" xfId="445" applyNumberFormat="1" applyFont="1" applyFill="1" applyBorder="1" applyAlignment="1">
      <alignment horizontal="center" vertical="center" wrapText="1"/>
      <protection/>
    </xf>
    <xf numFmtId="173" fontId="178" fillId="0" borderId="17" xfId="450" applyNumberFormat="1" applyFont="1" applyFill="1" applyBorder="1" applyAlignment="1">
      <alignment horizontal="left" vertical="center" wrapText="1"/>
      <protection/>
    </xf>
    <xf numFmtId="4" fontId="178" fillId="0" borderId="17" xfId="428" applyNumberFormat="1" applyFont="1" applyFill="1" applyBorder="1" applyAlignment="1">
      <alignment horizontal="right" vertical="center"/>
      <protection/>
    </xf>
    <xf numFmtId="0" fontId="178" fillId="0" borderId="17" xfId="428" applyFont="1" applyFill="1" applyBorder="1" applyAlignment="1">
      <alignment horizontal="center" vertical="center"/>
      <protection/>
    </xf>
    <xf numFmtId="4" fontId="178" fillId="0" borderId="17" xfId="428" applyNumberFormat="1" applyFont="1" applyFill="1" applyBorder="1" applyAlignment="1">
      <alignment horizontal="right" vertical="center" wrapText="1"/>
      <protection/>
    </xf>
    <xf numFmtId="0" fontId="178" fillId="0" borderId="17" xfId="428" applyFont="1" applyFill="1" applyBorder="1" applyAlignment="1">
      <alignment vertical="center" wrapText="1"/>
      <protection/>
    </xf>
    <xf numFmtId="1" fontId="178" fillId="0" borderId="17" xfId="428" applyNumberFormat="1" applyFont="1" applyFill="1" applyBorder="1" applyAlignment="1">
      <alignment horizontal="center" vertical="center" wrapText="1"/>
      <protection/>
    </xf>
    <xf numFmtId="4" fontId="177" fillId="0" borderId="17" xfId="428" applyNumberFormat="1" applyFont="1" applyFill="1" applyBorder="1" applyAlignment="1">
      <alignment horizontal="right" vertical="center" wrapText="1"/>
      <protection/>
    </xf>
    <xf numFmtId="173" fontId="176" fillId="0" borderId="17" xfId="426" applyNumberFormat="1" applyFont="1" applyFill="1" applyBorder="1" applyAlignment="1">
      <alignment horizontal="center" vertical="center" wrapText="1"/>
      <protection/>
    </xf>
    <xf numFmtId="173" fontId="176" fillId="0" borderId="17" xfId="426" applyNumberFormat="1" applyFont="1" applyFill="1" applyBorder="1" applyAlignment="1">
      <alignment horizontal="left" vertical="center" wrapText="1"/>
      <protection/>
    </xf>
    <xf numFmtId="4" fontId="176" fillId="0" borderId="17" xfId="450" applyNumberFormat="1" applyFont="1" applyFill="1" applyBorder="1" applyAlignment="1">
      <alignment horizontal="right" vertical="center" wrapText="1"/>
      <protection/>
    </xf>
    <xf numFmtId="173" fontId="178" fillId="0" borderId="17" xfId="422" applyNumberFormat="1" applyFont="1" applyFill="1" applyBorder="1" applyAlignment="1">
      <alignment horizontal="center" vertical="center" wrapText="1"/>
      <protection/>
    </xf>
    <xf numFmtId="0" fontId="178" fillId="0" borderId="17" xfId="450" applyFont="1" applyFill="1" applyBorder="1" applyAlignment="1">
      <alignment horizontal="center" vertical="center" wrapText="1"/>
      <protection/>
    </xf>
    <xf numFmtId="0" fontId="178" fillId="0" borderId="17" xfId="428" applyFont="1" applyFill="1" applyBorder="1" applyAlignment="1">
      <alignment horizontal="center" vertical="center" wrapText="1" shrinkToFit="1"/>
      <protection/>
    </xf>
    <xf numFmtId="0" fontId="178" fillId="0" borderId="17" xfId="437" applyFont="1" applyFill="1" applyBorder="1" applyAlignment="1">
      <alignment horizontal="left" vertical="center" wrapText="1"/>
      <protection/>
    </xf>
    <xf numFmtId="4" fontId="178" fillId="0" borderId="17" xfId="452" applyNumberFormat="1" applyFont="1" applyFill="1" applyBorder="1" applyAlignment="1">
      <alignment horizontal="right" vertical="center" wrapText="1"/>
      <protection/>
    </xf>
    <xf numFmtId="4" fontId="178" fillId="0" borderId="17" xfId="437" applyNumberFormat="1" applyFont="1" applyFill="1" applyBorder="1" applyAlignment="1">
      <alignment horizontal="right" vertical="center" wrapText="1"/>
      <protection/>
    </xf>
    <xf numFmtId="0" fontId="178" fillId="0" borderId="17" xfId="437" applyFont="1" applyFill="1" applyBorder="1" applyAlignment="1">
      <alignment horizontal="center" vertical="center" wrapText="1"/>
      <protection/>
    </xf>
    <xf numFmtId="4" fontId="178" fillId="0" borderId="17" xfId="450" applyNumberFormat="1" applyFont="1" applyFill="1" applyBorder="1" applyAlignment="1">
      <alignment horizontal="right" vertical="center" wrapText="1"/>
      <protection/>
    </xf>
    <xf numFmtId="173" fontId="178" fillId="0" borderId="17" xfId="450" applyNumberFormat="1" applyFont="1" applyFill="1" applyBorder="1" applyAlignment="1">
      <alignment horizontal="center" vertical="center" wrapText="1"/>
      <protection/>
    </xf>
    <xf numFmtId="0" fontId="178" fillId="0" borderId="17" xfId="445" applyFont="1" applyFill="1" applyBorder="1" applyAlignment="1">
      <alignment horizontal="left" vertical="center" wrapText="1"/>
      <protection/>
    </xf>
    <xf numFmtId="4" fontId="178" fillId="0" borderId="17" xfId="445" applyNumberFormat="1" applyFont="1" applyFill="1" applyBorder="1" applyAlignment="1">
      <alignment horizontal="right" vertical="center" wrapText="1"/>
      <protection/>
    </xf>
    <xf numFmtId="0" fontId="178" fillId="0" borderId="17" xfId="445" applyFont="1" applyFill="1" applyBorder="1" applyAlignment="1">
      <alignment horizontal="center" vertical="center" wrapText="1"/>
      <protection/>
    </xf>
    <xf numFmtId="4" fontId="177" fillId="0" borderId="17" xfId="450" applyNumberFormat="1" applyFont="1" applyFill="1" applyBorder="1" applyAlignment="1">
      <alignment horizontal="right" vertical="center" wrapText="1"/>
      <protection/>
    </xf>
    <xf numFmtId="4" fontId="176" fillId="0" borderId="17" xfId="426" applyNumberFormat="1" applyFont="1" applyFill="1" applyBorder="1" applyAlignment="1">
      <alignment horizontal="right" vertical="center" wrapText="1"/>
      <protection/>
    </xf>
    <xf numFmtId="2" fontId="177" fillId="0" borderId="17" xfId="422" applyNumberFormat="1" applyFont="1" applyFill="1" applyBorder="1" applyAlignment="1">
      <alignment horizontal="center" vertical="center" wrapText="1"/>
      <protection/>
    </xf>
    <xf numFmtId="0" fontId="178" fillId="0" borderId="17" xfId="428" applyFont="1" applyFill="1" applyBorder="1" applyAlignment="1">
      <alignment horizontal="left" vertical="center" wrapText="1"/>
      <protection/>
    </xf>
    <xf numFmtId="4" fontId="178" fillId="0" borderId="17" xfId="422" applyNumberFormat="1" applyFont="1" applyFill="1" applyBorder="1" applyAlignment="1">
      <alignment horizontal="right" vertical="center" wrapText="1"/>
      <protection/>
    </xf>
    <xf numFmtId="173" fontId="178" fillId="0" borderId="17" xfId="451" applyNumberFormat="1" applyFont="1" applyFill="1" applyBorder="1" applyAlignment="1">
      <alignment horizontal="left" vertical="center" wrapText="1"/>
      <protection/>
    </xf>
    <xf numFmtId="4" fontId="178" fillId="0" borderId="17" xfId="456" applyNumberFormat="1" applyFont="1" applyFill="1" applyBorder="1" applyAlignment="1">
      <alignment horizontal="right" vertical="center" wrapText="1"/>
      <protection/>
    </xf>
    <xf numFmtId="209" fontId="178" fillId="0" borderId="17" xfId="456" applyNumberFormat="1" applyFont="1" applyFill="1" applyBorder="1" applyAlignment="1">
      <alignment horizontal="center" vertical="center" wrapText="1"/>
      <protection/>
    </xf>
    <xf numFmtId="209" fontId="178" fillId="0" borderId="17" xfId="446" applyNumberFormat="1" applyFont="1" applyFill="1" applyBorder="1" applyAlignment="1">
      <alignment horizontal="left" vertical="center" wrapText="1"/>
      <protection/>
    </xf>
    <xf numFmtId="4" fontId="178" fillId="0" borderId="17" xfId="446" applyNumberFormat="1" applyFont="1" applyFill="1" applyBorder="1" applyAlignment="1">
      <alignment horizontal="right" vertical="center" wrapText="1"/>
      <protection/>
    </xf>
    <xf numFmtId="209" fontId="178" fillId="0" borderId="17" xfId="446" applyNumberFormat="1" applyFont="1" applyFill="1" applyBorder="1" applyAlignment="1">
      <alignment horizontal="center" vertical="center" wrapText="1"/>
      <protection/>
    </xf>
    <xf numFmtId="4" fontId="178" fillId="0" borderId="17" xfId="451" applyNumberFormat="1" applyFont="1" applyFill="1" applyBorder="1" applyAlignment="1">
      <alignment horizontal="right" vertical="center" wrapText="1"/>
      <protection/>
    </xf>
    <xf numFmtId="209" fontId="178" fillId="0" borderId="17" xfId="451" applyNumberFormat="1" applyFont="1" applyFill="1" applyBorder="1" applyAlignment="1">
      <alignment horizontal="center" vertical="center" wrapText="1"/>
      <protection/>
    </xf>
    <xf numFmtId="2" fontId="178" fillId="0" borderId="17" xfId="446" applyNumberFormat="1" applyFont="1" applyFill="1" applyBorder="1" applyAlignment="1">
      <alignment horizontal="left" vertical="center" wrapText="1"/>
      <protection/>
    </xf>
    <xf numFmtId="0" fontId="178" fillId="0" borderId="17" xfId="446" applyFont="1" applyFill="1" applyBorder="1" applyAlignment="1">
      <alignment horizontal="center" vertical="center" wrapText="1"/>
      <protection/>
    </xf>
    <xf numFmtId="2" fontId="178" fillId="0" borderId="17" xfId="445" applyNumberFormat="1" applyFont="1" applyFill="1" applyBorder="1" applyAlignment="1">
      <alignment horizontal="left" vertical="center" wrapText="1"/>
      <protection/>
    </xf>
    <xf numFmtId="4" fontId="178" fillId="0" borderId="0" xfId="428" applyNumberFormat="1" applyFont="1" applyFill="1">
      <alignment/>
      <protection/>
    </xf>
    <xf numFmtId="209" fontId="178" fillId="0" borderId="17" xfId="450" applyNumberFormat="1" applyFont="1" applyFill="1" applyBorder="1" applyAlignment="1">
      <alignment horizontal="center" vertical="center" wrapText="1"/>
      <protection/>
    </xf>
    <xf numFmtId="209" fontId="178" fillId="0" borderId="17" xfId="450" applyNumberFormat="1" applyFont="1" applyFill="1" applyBorder="1" applyAlignment="1">
      <alignment horizontal="left" vertical="center" wrapText="1"/>
      <protection/>
    </xf>
    <xf numFmtId="4" fontId="178" fillId="0" borderId="17" xfId="422" applyNumberFormat="1" applyFont="1" applyFill="1" applyBorder="1" applyAlignment="1">
      <alignment horizontal="right" vertical="center"/>
      <protection/>
    </xf>
    <xf numFmtId="4" fontId="13" fillId="0" borderId="17" xfId="428" applyNumberFormat="1" applyFont="1" applyFill="1" applyBorder="1" applyAlignment="1">
      <alignment horizontal="right" vertical="center"/>
      <protection/>
    </xf>
    <xf numFmtId="209" fontId="13" fillId="0" borderId="17" xfId="450" applyNumberFormat="1" applyFont="1" applyFill="1" applyBorder="1" applyAlignment="1">
      <alignment horizontal="center" vertical="center" wrapText="1"/>
      <protection/>
    </xf>
    <xf numFmtId="0" fontId="176" fillId="0" borderId="17" xfId="422" applyFont="1" applyFill="1" applyBorder="1" applyAlignment="1">
      <alignment horizontal="left" vertical="center" wrapText="1"/>
      <protection/>
    </xf>
    <xf numFmtId="4" fontId="176" fillId="0" borderId="17" xfId="457" applyNumberFormat="1" applyFont="1" applyFill="1" applyBorder="1" applyAlignment="1">
      <alignment horizontal="right" vertical="center" wrapText="1"/>
      <protection/>
    </xf>
    <xf numFmtId="0" fontId="178" fillId="0" borderId="17" xfId="451" applyFont="1" applyFill="1" applyBorder="1" applyAlignment="1">
      <alignment horizontal="left" vertical="center" wrapText="1"/>
      <protection/>
    </xf>
    <xf numFmtId="173" fontId="100" fillId="0" borderId="17" xfId="426" applyNumberFormat="1" applyFont="1" applyFill="1" applyBorder="1" applyAlignment="1">
      <alignment horizontal="center" vertical="center" wrapText="1"/>
      <protection/>
    </xf>
    <xf numFmtId="0" fontId="100" fillId="0" borderId="17" xfId="422" applyFont="1" applyFill="1" applyBorder="1" applyAlignment="1" applyProtection="1">
      <alignment horizontal="left" vertical="center"/>
      <protection hidden="1"/>
    </xf>
    <xf numFmtId="4" fontId="100" fillId="0" borderId="17" xfId="426" applyNumberFormat="1" applyFont="1" applyFill="1" applyBorder="1" applyAlignment="1">
      <alignment horizontal="right" vertical="center" wrapText="1"/>
      <protection/>
    </xf>
    <xf numFmtId="2" fontId="102" fillId="0" borderId="17" xfId="422" applyNumberFormat="1" applyFont="1" applyFill="1" applyBorder="1" applyAlignment="1">
      <alignment horizontal="center" vertical="center" wrapText="1"/>
      <protection/>
    </xf>
    <xf numFmtId="2" fontId="101" fillId="0" borderId="17" xfId="422" applyNumberFormat="1" applyFont="1" applyFill="1" applyBorder="1" applyAlignment="1">
      <alignment horizontal="center" vertical="center" wrapText="1"/>
      <protection/>
    </xf>
    <xf numFmtId="0" fontId="101" fillId="0" borderId="17" xfId="422" applyFont="1" applyFill="1" applyBorder="1" applyAlignment="1">
      <alignment horizontal="center" vertical="center" wrapText="1"/>
      <protection/>
    </xf>
    <xf numFmtId="0" fontId="176" fillId="0" borderId="17" xfId="425" applyFont="1" applyFill="1" applyBorder="1" applyAlignment="1">
      <alignment horizontal="center" vertical="center" wrapText="1"/>
      <protection/>
    </xf>
    <xf numFmtId="0" fontId="178" fillId="0" borderId="17" xfId="446" applyFont="1" applyFill="1" applyBorder="1" applyAlignment="1">
      <alignment horizontal="left" vertical="center" wrapText="1"/>
      <protection/>
    </xf>
    <xf numFmtId="0" fontId="176" fillId="0" borderId="17" xfId="486" applyFont="1" applyFill="1" applyBorder="1" applyAlignment="1">
      <alignment horizontal="left" vertical="center" wrapText="1"/>
      <protection/>
    </xf>
    <xf numFmtId="4" fontId="178" fillId="0" borderId="17" xfId="457" applyNumberFormat="1" applyFont="1" applyFill="1" applyBorder="1" applyAlignment="1">
      <alignment horizontal="right" vertical="center" wrapText="1"/>
      <protection/>
    </xf>
    <xf numFmtId="0" fontId="176" fillId="0" borderId="17" xfId="422" applyFont="1" applyFill="1" applyBorder="1" applyAlignment="1">
      <alignment vertical="center" wrapText="1"/>
      <protection/>
    </xf>
    <xf numFmtId="2" fontId="178" fillId="0" borderId="17" xfId="450" applyNumberFormat="1" applyFont="1" applyFill="1" applyBorder="1" applyAlignment="1">
      <alignment horizontal="center" vertical="center" wrapText="1"/>
      <protection/>
    </xf>
    <xf numFmtId="43" fontId="178" fillId="0" borderId="17" xfId="446" applyNumberFormat="1" applyFont="1" applyFill="1" applyBorder="1" applyAlignment="1">
      <alignment horizontal="center" vertical="center" wrapText="1"/>
      <protection/>
    </xf>
    <xf numFmtId="173" fontId="178" fillId="0" borderId="17" xfId="451" applyNumberFormat="1" applyFont="1" applyFill="1" applyBorder="1" applyAlignment="1">
      <alignment horizontal="center" vertical="center" wrapText="1"/>
      <protection/>
    </xf>
    <xf numFmtId="209" fontId="178" fillId="0" borderId="17" xfId="445" applyNumberFormat="1" applyFont="1" applyFill="1" applyBorder="1" applyAlignment="1">
      <alignment horizontal="center" vertical="center" wrapText="1"/>
      <protection/>
    </xf>
    <xf numFmtId="209" fontId="178" fillId="0" borderId="17" xfId="451" applyNumberFormat="1" applyFont="1" applyFill="1" applyBorder="1" applyAlignment="1">
      <alignment horizontal="left" vertical="center" wrapText="1"/>
      <protection/>
    </xf>
    <xf numFmtId="209" fontId="178" fillId="0" borderId="17" xfId="451" applyNumberFormat="1" applyFont="1" applyFill="1" applyBorder="1" applyAlignment="1">
      <alignment horizontal="right" vertical="center" wrapText="1"/>
      <protection/>
    </xf>
    <xf numFmtId="4" fontId="178" fillId="0" borderId="17" xfId="425" applyNumberFormat="1" applyFont="1" applyFill="1" applyBorder="1" applyAlignment="1">
      <alignment horizontal="center" vertical="center" wrapText="1"/>
      <protection/>
    </xf>
    <xf numFmtId="4" fontId="178" fillId="0" borderId="17" xfId="488" applyNumberFormat="1" applyFont="1" applyFill="1" applyBorder="1" applyAlignment="1">
      <alignment horizontal="right" vertical="center" wrapText="1"/>
      <protection/>
    </xf>
    <xf numFmtId="4" fontId="176" fillId="0" borderId="17" xfId="452" applyNumberFormat="1" applyFont="1" applyFill="1" applyBorder="1" applyAlignment="1">
      <alignment horizontal="right" vertical="center" wrapText="1"/>
      <protection/>
    </xf>
    <xf numFmtId="173" fontId="176" fillId="0" borderId="17" xfId="422" applyNumberFormat="1" applyFont="1" applyFill="1" applyBorder="1" applyAlignment="1">
      <alignment horizontal="center" vertical="center" wrapText="1"/>
      <protection/>
    </xf>
    <xf numFmtId="0" fontId="176" fillId="0" borderId="17" xfId="450" applyFont="1" applyFill="1" applyBorder="1" applyAlignment="1">
      <alignment horizontal="center" vertical="center" wrapText="1"/>
      <protection/>
    </xf>
    <xf numFmtId="49" fontId="176" fillId="0" borderId="17" xfId="422" applyNumberFormat="1" applyFont="1" applyFill="1" applyBorder="1" applyAlignment="1">
      <alignment horizontal="center" vertical="center" wrapText="1"/>
      <protection/>
    </xf>
    <xf numFmtId="173" fontId="178" fillId="0" borderId="17" xfId="428" applyNumberFormat="1" applyFont="1" applyFill="1" applyBorder="1" applyAlignment="1">
      <alignment horizontal="left" vertical="center" wrapText="1"/>
      <protection/>
    </xf>
    <xf numFmtId="0" fontId="178" fillId="0" borderId="17" xfId="426" applyFont="1" applyFill="1" applyBorder="1" applyAlignment="1">
      <alignment horizontal="center" vertical="center" wrapText="1"/>
      <protection/>
    </xf>
    <xf numFmtId="0" fontId="13" fillId="0" borderId="17" xfId="445" applyFont="1" applyFill="1" applyBorder="1" applyAlignment="1">
      <alignment horizontal="left" vertical="center" wrapText="1"/>
      <protection/>
    </xf>
    <xf numFmtId="4" fontId="178" fillId="0" borderId="17" xfId="448" applyNumberFormat="1" applyFont="1" applyFill="1" applyBorder="1" applyAlignment="1">
      <alignment horizontal="right" vertical="center"/>
      <protection/>
    </xf>
    <xf numFmtId="4" fontId="176" fillId="0" borderId="17" xfId="448" applyNumberFormat="1" applyFont="1" applyFill="1" applyBorder="1" applyAlignment="1">
      <alignment horizontal="center" vertical="center" wrapText="1"/>
      <protection/>
    </xf>
    <xf numFmtId="0" fontId="13" fillId="0" borderId="17" xfId="445" applyFont="1" applyFill="1" applyBorder="1" applyAlignment="1">
      <alignment horizontal="center" vertical="center" wrapText="1"/>
      <protection/>
    </xf>
    <xf numFmtId="0" fontId="178" fillId="0" borderId="17" xfId="465" applyFont="1" applyFill="1" applyBorder="1" applyAlignment="1">
      <alignment horizontal="left" vertical="center" wrapText="1"/>
      <protection/>
    </xf>
    <xf numFmtId="4" fontId="178" fillId="0" borderId="17" xfId="425" applyNumberFormat="1" applyFont="1" applyFill="1" applyBorder="1" applyAlignment="1">
      <alignment horizontal="right" vertical="center" wrapText="1"/>
      <protection/>
    </xf>
    <xf numFmtId="173" fontId="178" fillId="0" borderId="17" xfId="425" applyNumberFormat="1" applyFont="1" applyFill="1" applyBorder="1" applyAlignment="1">
      <alignment horizontal="center" vertical="center" wrapText="1"/>
      <protection/>
    </xf>
    <xf numFmtId="4" fontId="176" fillId="0" borderId="17" xfId="425" applyNumberFormat="1" applyFont="1" applyFill="1" applyBorder="1" applyAlignment="1">
      <alignment horizontal="right" vertical="center" wrapText="1"/>
      <protection/>
    </xf>
    <xf numFmtId="0" fontId="178" fillId="0" borderId="17" xfId="428" applyFont="1" applyFill="1" applyBorder="1" applyAlignment="1">
      <alignment horizontal="left" vertical="center" wrapText="1"/>
      <protection/>
    </xf>
    <xf numFmtId="4" fontId="178" fillId="0" borderId="17" xfId="422" applyNumberFormat="1" applyFont="1" applyFill="1" applyBorder="1" applyAlignment="1">
      <alignment horizontal="right" vertical="center" wrapText="1"/>
      <protection/>
    </xf>
    <xf numFmtId="4" fontId="178" fillId="0" borderId="17" xfId="452" applyNumberFormat="1" applyFont="1" applyFill="1" applyBorder="1" applyAlignment="1">
      <alignment horizontal="right" vertical="center" wrapText="1"/>
      <protection/>
    </xf>
    <xf numFmtId="2" fontId="178" fillId="0" borderId="17" xfId="422" applyNumberFormat="1" applyFont="1" applyFill="1" applyBorder="1" applyAlignment="1">
      <alignment horizontal="center" vertical="center" wrapText="1"/>
      <protection/>
    </xf>
    <xf numFmtId="0" fontId="178" fillId="0" borderId="17" xfId="428" applyFont="1" applyFill="1" applyBorder="1" applyAlignment="1">
      <alignment horizontal="center" vertical="center" wrapText="1"/>
      <protection/>
    </xf>
    <xf numFmtId="0" fontId="178" fillId="0" borderId="17" xfId="422" applyFont="1" applyFill="1" applyBorder="1" applyAlignment="1">
      <alignment horizontal="center" vertical="center" wrapText="1"/>
      <protection/>
    </xf>
    <xf numFmtId="2" fontId="13" fillId="0" borderId="17" xfId="515" applyNumberFormat="1" applyFont="1" applyFill="1" applyBorder="1" applyAlignment="1">
      <alignment horizontal="left" vertical="center" wrapText="1"/>
      <protection/>
    </xf>
    <xf numFmtId="4" fontId="13" fillId="0" borderId="17" xfId="452" applyNumberFormat="1" applyFont="1" applyFill="1" applyBorder="1" applyAlignment="1">
      <alignment horizontal="center" vertical="center" wrapText="1"/>
      <protection/>
    </xf>
    <xf numFmtId="173" fontId="176" fillId="0" borderId="17" xfId="424" applyNumberFormat="1" applyFont="1" applyFill="1" applyBorder="1" applyAlignment="1">
      <alignment horizontal="left" vertical="center" wrapText="1"/>
      <protection/>
    </xf>
    <xf numFmtId="2" fontId="101" fillId="0" borderId="17" xfId="428" applyNumberFormat="1" applyFont="1" applyFill="1" applyBorder="1" applyAlignment="1">
      <alignment vertical="center" wrapText="1"/>
      <protection/>
    </xf>
    <xf numFmtId="0" fontId="178" fillId="0" borderId="30" xfId="428" applyFont="1" applyFill="1" applyBorder="1" applyAlignment="1">
      <alignment horizontal="center" vertical="center"/>
      <protection/>
    </xf>
    <xf numFmtId="0" fontId="178" fillId="0" borderId="30" xfId="428" applyFont="1" applyFill="1" applyBorder="1" applyAlignment="1">
      <alignment horizontal="left" vertical="center" wrapText="1"/>
      <protection/>
    </xf>
    <xf numFmtId="0" fontId="101" fillId="0" borderId="30" xfId="428" applyFont="1" applyFill="1" applyBorder="1" applyAlignment="1">
      <alignment horizontal="center" vertical="center" wrapText="1"/>
      <protection/>
    </xf>
    <xf numFmtId="0" fontId="178" fillId="0" borderId="30" xfId="428" applyFont="1" applyFill="1" applyBorder="1" applyAlignment="1">
      <alignment horizontal="center" vertical="center" wrapText="1"/>
      <protection/>
    </xf>
    <xf numFmtId="0" fontId="101" fillId="0" borderId="17" xfId="428" applyFont="1" applyFill="1" applyBorder="1" applyAlignment="1">
      <alignment horizontal="center" vertical="center" wrapText="1"/>
      <protection/>
    </xf>
    <xf numFmtId="0" fontId="101" fillId="0" borderId="30" xfId="428" applyFont="1" applyFill="1" applyBorder="1" applyAlignment="1">
      <alignment vertical="center" wrapText="1"/>
      <protection/>
    </xf>
    <xf numFmtId="4" fontId="177" fillId="0" borderId="17" xfId="422" applyNumberFormat="1" applyFont="1" applyFill="1" applyBorder="1" applyAlignment="1">
      <alignment horizontal="right" vertical="center" wrapText="1"/>
      <protection/>
    </xf>
    <xf numFmtId="4" fontId="178" fillId="0" borderId="17" xfId="422" applyNumberFormat="1" applyFont="1" applyFill="1" applyBorder="1" applyAlignment="1">
      <alignment horizontal="center" vertical="center" wrapText="1"/>
      <protection/>
    </xf>
    <xf numFmtId="173" fontId="13" fillId="0" borderId="17" xfId="450" applyNumberFormat="1" applyFont="1" applyFill="1" applyBorder="1" applyAlignment="1">
      <alignment horizontal="center" vertical="center" wrapText="1"/>
      <protection/>
    </xf>
    <xf numFmtId="4" fontId="13" fillId="0" borderId="17" xfId="452" applyNumberFormat="1" applyFont="1" applyFill="1" applyBorder="1" applyAlignment="1">
      <alignment horizontal="left" vertical="center" wrapText="1"/>
      <protection/>
    </xf>
    <xf numFmtId="209" fontId="178" fillId="0" borderId="17" xfId="450" applyNumberFormat="1" applyFont="1" applyFill="1" applyBorder="1" applyAlignment="1">
      <alignment horizontal="right" vertical="center" wrapText="1"/>
      <protection/>
    </xf>
    <xf numFmtId="2" fontId="178" fillId="0" borderId="17" xfId="428" applyNumberFormat="1" applyFont="1" applyFill="1" applyBorder="1" applyAlignment="1">
      <alignment horizontal="right" vertical="center" wrapText="1"/>
      <protection/>
    </xf>
    <xf numFmtId="2" fontId="176" fillId="0" borderId="17" xfId="428" applyNumberFormat="1" applyFont="1" applyFill="1" applyBorder="1" applyAlignment="1">
      <alignment horizontal="right" vertical="center" wrapText="1"/>
      <protection/>
    </xf>
    <xf numFmtId="2" fontId="178" fillId="0" borderId="17" xfId="428" applyNumberFormat="1" applyFont="1" applyFill="1" applyBorder="1" applyAlignment="1">
      <alignment horizontal="center" vertical="center" wrapText="1"/>
      <protection/>
    </xf>
    <xf numFmtId="2" fontId="101" fillId="0" borderId="17" xfId="428" applyNumberFormat="1" applyFont="1" applyFill="1" applyBorder="1" applyAlignment="1">
      <alignment horizontal="center" vertical="center" wrapText="1"/>
      <protection/>
    </xf>
    <xf numFmtId="49" fontId="13" fillId="0" borderId="17" xfId="445" applyNumberFormat="1" applyFont="1" applyFill="1" applyBorder="1" applyAlignment="1">
      <alignment horizontal="left" vertical="center" wrapText="1"/>
      <protection/>
    </xf>
    <xf numFmtId="0" fontId="178" fillId="0" borderId="17" xfId="422" applyFont="1" applyFill="1" applyBorder="1" applyAlignment="1">
      <alignment horizontal="center" vertical="center"/>
      <protection/>
    </xf>
    <xf numFmtId="4" fontId="178" fillId="0" borderId="17" xfId="450" applyNumberFormat="1" applyFont="1" applyFill="1" applyBorder="1" applyAlignment="1">
      <alignment horizontal="center" vertical="center" wrapText="1"/>
      <protection/>
    </xf>
    <xf numFmtId="2" fontId="13" fillId="0" borderId="17" xfId="428" applyNumberFormat="1" applyFont="1" applyFill="1" applyBorder="1" applyAlignment="1">
      <alignment horizontal="center" vertical="center" wrapText="1"/>
      <protection/>
    </xf>
    <xf numFmtId="1" fontId="13" fillId="0" borderId="17" xfId="445" applyNumberFormat="1" applyFont="1" applyFill="1" applyBorder="1" applyAlignment="1">
      <alignment horizontal="center" vertical="center" wrapText="1"/>
      <protection/>
    </xf>
    <xf numFmtId="0" fontId="177" fillId="0" borderId="17" xfId="445" applyFont="1" applyFill="1" applyBorder="1" applyAlignment="1">
      <alignment horizontal="left" vertical="center" wrapText="1"/>
      <protection/>
    </xf>
    <xf numFmtId="4" fontId="177" fillId="0" borderId="17" xfId="445" applyNumberFormat="1" applyFont="1" applyFill="1" applyBorder="1" applyAlignment="1">
      <alignment horizontal="right" vertical="center" wrapText="1"/>
      <protection/>
    </xf>
    <xf numFmtId="0" fontId="176" fillId="0" borderId="17" xfId="445" applyFont="1" applyFill="1" applyBorder="1" applyAlignment="1">
      <alignment horizontal="center" vertical="center" wrapText="1"/>
      <protection/>
    </xf>
    <xf numFmtId="0" fontId="176" fillId="0" borderId="17" xfId="428" applyFont="1" applyFill="1" applyBorder="1" applyAlignment="1">
      <alignment horizontal="center" vertical="center"/>
      <protection/>
    </xf>
    <xf numFmtId="0" fontId="176" fillId="0" borderId="17" xfId="445" applyFont="1" applyFill="1" applyBorder="1" applyAlignment="1">
      <alignment horizontal="left" vertical="center" wrapText="1"/>
      <protection/>
    </xf>
    <xf numFmtId="4" fontId="176" fillId="0" borderId="17" xfId="445" applyNumberFormat="1" applyFont="1" applyFill="1" applyBorder="1" applyAlignment="1">
      <alignment horizontal="right" vertical="center" wrapText="1"/>
      <protection/>
    </xf>
    <xf numFmtId="1" fontId="176" fillId="0" borderId="17" xfId="422" applyNumberFormat="1" applyFont="1" applyFill="1" applyBorder="1" applyAlignment="1">
      <alignment horizontal="center" vertical="center" wrapText="1"/>
      <protection/>
    </xf>
    <xf numFmtId="0" fontId="178" fillId="0" borderId="17" xfId="428" applyFont="1" applyBorder="1" applyAlignment="1">
      <alignment horizontal="center" vertical="center" wrapText="1" shrinkToFit="1"/>
      <protection/>
    </xf>
    <xf numFmtId="0" fontId="178" fillId="0" borderId="17" xfId="445" applyFont="1" applyBorder="1" applyAlignment="1">
      <alignment horizontal="left" vertical="center" wrapText="1"/>
      <protection/>
    </xf>
    <xf numFmtId="4" fontId="178" fillId="0" borderId="17" xfId="452" applyNumberFormat="1" applyFont="1" applyBorder="1" applyAlignment="1">
      <alignment horizontal="right" vertical="center" wrapText="1"/>
      <protection/>
    </xf>
    <xf numFmtId="4" fontId="178" fillId="0" borderId="17" xfId="428" applyNumberFormat="1" applyFont="1" applyBorder="1" applyAlignment="1">
      <alignment horizontal="right" vertical="center"/>
      <protection/>
    </xf>
    <xf numFmtId="4" fontId="178" fillId="0" borderId="17" xfId="450" applyNumberFormat="1" applyFont="1" applyBorder="1" applyAlignment="1">
      <alignment horizontal="right" vertical="center" wrapText="1"/>
      <protection/>
    </xf>
    <xf numFmtId="0" fontId="178" fillId="0" borderId="17" xfId="445" applyFont="1" applyBorder="1" applyAlignment="1">
      <alignment horizontal="center" vertical="center" wrapText="1"/>
      <protection/>
    </xf>
    <xf numFmtId="0" fontId="178" fillId="0" borderId="17" xfId="428" applyFont="1" applyBorder="1" applyAlignment="1">
      <alignment horizontal="center" vertical="center" wrapText="1"/>
      <protection/>
    </xf>
    <xf numFmtId="0" fontId="178" fillId="0" borderId="17" xfId="422" applyFont="1" applyBorder="1" applyAlignment="1">
      <alignment horizontal="center" vertical="center" wrapText="1"/>
      <protection/>
    </xf>
    <xf numFmtId="2" fontId="88" fillId="60" borderId="39" xfId="0" applyNumberFormat="1" applyFont="1" applyFill="1" applyBorder="1" applyAlignment="1">
      <alignment vertical="center"/>
    </xf>
    <xf numFmtId="2" fontId="88" fillId="60" borderId="30" xfId="0" applyNumberFormat="1" applyFont="1" applyFill="1" applyBorder="1" applyAlignment="1">
      <alignment vertical="center"/>
    </xf>
    <xf numFmtId="2" fontId="88" fillId="52" borderId="17" xfId="0" applyNumberFormat="1" applyFont="1" applyFill="1" applyBorder="1" applyAlignment="1">
      <alignment vertical="center"/>
    </xf>
    <xf numFmtId="2" fontId="21" fillId="60" borderId="17" xfId="0" applyNumberFormat="1" applyFont="1" applyFill="1" applyBorder="1" applyAlignment="1">
      <alignment horizontal="right" vertical="center"/>
    </xf>
    <xf numFmtId="2" fontId="93" fillId="60" borderId="17" xfId="0" applyNumberFormat="1" applyFont="1" applyFill="1" applyBorder="1" applyAlignment="1">
      <alignment horizontal="right" vertical="center"/>
    </xf>
    <xf numFmtId="2" fontId="88" fillId="60" borderId="17" xfId="0" applyNumberFormat="1" applyFont="1" applyFill="1" applyBorder="1" applyAlignment="1">
      <alignment horizontal="right" vertical="center"/>
    </xf>
    <xf numFmtId="2" fontId="21" fillId="0" borderId="17" xfId="0" applyNumberFormat="1" applyFont="1" applyBorder="1" applyAlignment="1">
      <alignment horizontal="right" vertical="center"/>
    </xf>
    <xf numFmtId="2" fontId="21" fillId="60" borderId="17" xfId="450" applyNumberFormat="1" applyFont="1" applyFill="1" applyBorder="1" applyAlignment="1">
      <alignment horizontal="right" vertical="center"/>
      <protection/>
    </xf>
    <xf numFmtId="2" fontId="21" fillId="0" borderId="17" xfId="450" applyNumberFormat="1" applyFont="1" applyBorder="1" applyAlignment="1">
      <alignment horizontal="right" vertical="center"/>
      <protection/>
    </xf>
    <xf numFmtId="2" fontId="21" fillId="0" borderId="17" xfId="0" applyNumberFormat="1" applyFont="1" applyFill="1" applyBorder="1" applyAlignment="1">
      <alignment horizontal="right" vertical="center"/>
    </xf>
    <xf numFmtId="2" fontId="21" fillId="0" borderId="17" xfId="450" applyNumberFormat="1" applyFont="1" applyFill="1" applyBorder="1" applyAlignment="1">
      <alignment horizontal="right" vertical="center"/>
      <protection/>
    </xf>
    <xf numFmtId="2" fontId="21" fillId="0" borderId="17" xfId="0" applyNumberFormat="1" applyFont="1" applyBorder="1" applyAlignment="1">
      <alignment vertical="center"/>
    </xf>
    <xf numFmtId="2" fontId="21" fillId="60" borderId="17" xfId="0" applyNumberFormat="1" applyFont="1" applyFill="1" applyBorder="1" applyAlignment="1">
      <alignment vertical="center"/>
    </xf>
    <xf numFmtId="2" fontId="21" fillId="0" borderId="17" xfId="0" applyNumberFormat="1" applyFont="1" applyFill="1" applyBorder="1" applyAlignment="1">
      <alignment vertical="center"/>
    </xf>
    <xf numFmtId="2" fontId="21" fillId="0" borderId="17" xfId="0" applyNumberFormat="1" applyFont="1" applyBorder="1" applyAlignment="1">
      <alignment horizontal="right" vertical="center" wrapText="1"/>
    </xf>
    <xf numFmtId="2" fontId="21" fillId="60" borderId="17" xfId="0" applyNumberFormat="1" applyFont="1" applyFill="1" applyBorder="1" applyAlignment="1">
      <alignment horizontal="right" vertical="center" wrapText="1"/>
    </xf>
    <xf numFmtId="2" fontId="21" fillId="0" borderId="17" xfId="0" applyNumberFormat="1" applyFont="1" applyFill="1" applyBorder="1" applyAlignment="1">
      <alignment horizontal="right" vertical="center" wrapText="1"/>
    </xf>
    <xf numFmtId="43" fontId="178" fillId="0" borderId="17" xfId="250" applyFont="1" applyFill="1" applyBorder="1" applyAlignment="1">
      <alignment horizontal="left" vertical="center" wrapText="1"/>
    </xf>
    <xf numFmtId="0" fontId="14" fillId="52" borderId="40" xfId="513" applyNumberFormat="1" applyFont="1" applyFill="1" applyBorder="1" applyAlignment="1">
      <alignment vertical="center" wrapText="1"/>
      <protection/>
    </xf>
    <xf numFmtId="0" fontId="14" fillId="52" borderId="41" xfId="513" applyNumberFormat="1" applyFont="1" applyFill="1" applyBorder="1" applyAlignment="1">
      <alignment vertical="center" wrapText="1"/>
      <protection/>
    </xf>
    <xf numFmtId="0" fontId="14" fillId="52" borderId="42" xfId="513" applyNumberFormat="1" applyFont="1" applyFill="1" applyBorder="1" applyAlignment="1">
      <alignment vertical="center" wrapText="1"/>
      <protection/>
    </xf>
    <xf numFmtId="0" fontId="16" fillId="52" borderId="34" xfId="0" applyNumberFormat="1" applyFont="1" applyFill="1" applyBorder="1" applyAlignment="1">
      <alignment vertical="center" wrapText="1"/>
    </xf>
    <xf numFmtId="0" fontId="16" fillId="52" borderId="43" xfId="0" applyNumberFormat="1" applyFont="1" applyFill="1" applyBorder="1" applyAlignment="1">
      <alignment vertical="center" wrapText="1"/>
    </xf>
    <xf numFmtId="0" fontId="16" fillId="52" borderId="27" xfId="0" applyNumberFormat="1" applyFont="1" applyFill="1" applyBorder="1" applyAlignment="1">
      <alignment vertical="center" wrapText="1"/>
    </xf>
    <xf numFmtId="0" fontId="16" fillId="52" borderId="12" xfId="0" applyNumberFormat="1" applyFont="1" applyFill="1" applyBorder="1" applyAlignment="1">
      <alignment vertical="center" wrapText="1"/>
    </xf>
    <xf numFmtId="0" fontId="16" fillId="52" borderId="44" xfId="0" applyNumberFormat="1" applyFont="1" applyFill="1" applyBorder="1" applyAlignment="1">
      <alignment vertical="center" wrapText="1"/>
    </xf>
    <xf numFmtId="0" fontId="16" fillId="52" borderId="17" xfId="0" applyNumberFormat="1" applyFont="1" applyFill="1" applyBorder="1" applyAlignment="1">
      <alignment vertical="center" wrapText="1"/>
    </xf>
    <xf numFmtId="0" fontId="16" fillId="52" borderId="45" xfId="0" applyNumberFormat="1" applyFont="1" applyFill="1" applyBorder="1" applyAlignment="1">
      <alignment vertical="center" wrapText="1"/>
    </xf>
    <xf numFmtId="0" fontId="4" fillId="52" borderId="0" xfId="0" applyFont="1" applyFill="1" applyBorder="1" applyAlignment="1">
      <alignment horizontal="center" vertical="center"/>
    </xf>
    <xf numFmtId="0" fontId="18" fillId="52" borderId="36" xfId="0" applyFont="1" applyFill="1" applyBorder="1" applyAlignment="1">
      <alignment horizontal="center" vertical="center" wrapText="1"/>
    </xf>
    <xf numFmtId="0" fontId="18" fillId="52" borderId="46" xfId="0" applyFont="1" applyFill="1" applyBorder="1" applyAlignment="1">
      <alignment horizontal="center" vertical="center" wrapText="1"/>
    </xf>
    <xf numFmtId="0" fontId="19" fillId="52" borderId="0" xfId="0" applyNumberFormat="1" applyFont="1" applyFill="1" applyBorder="1" applyAlignment="1">
      <alignment horizontal="center" vertical="center" wrapText="1"/>
    </xf>
    <xf numFmtId="0" fontId="90" fillId="0" borderId="0" xfId="0" applyFont="1" applyFill="1" applyAlignment="1">
      <alignment horizontal="center" vertical="center" wrapText="1"/>
    </xf>
    <xf numFmtId="0" fontId="90" fillId="0" borderId="0" xfId="0" applyFont="1" applyFill="1" applyAlignment="1">
      <alignment horizontal="center" vertical="center"/>
    </xf>
    <xf numFmtId="0" fontId="168" fillId="0" borderId="17" xfId="502" applyFont="1" applyFill="1" applyBorder="1" applyAlignment="1">
      <alignment horizontal="left" vertical="center" wrapText="1"/>
      <protection/>
    </xf>
    <xf numFmtId="0" fontId="168" fillId="0" borderId="17" xfId="502" applyFont="1" applyFill="1" applyBorder="1" applyAlignment="1">
      <alignment horizontal="center" vertical="center" wrapText="1"/>
      <protection/>
    </xf>
    <xf numFmtId="0" fontId="167" fillId="0" borderId="0" xfId="0" applyFont="1" applyBorder="1" applyAlignment="1">
      <alignment horizontal="right"/>
    </xf>
    <xf numFmtId="0" fontId="178" fillId="0" borderId="0" xfId="0" applyFont="1" applyAlignment="1">
      <alignment horizontal="left"/>
    </xf>
    <xf numFmtId="0" fontId="168" fillId="60" borderId="47" xfId="502" applyFont="1" applyFill="1" applyBorder="1" applyAlignment="1">
      <alignment horizontal="center" vertical="center" wrapText="1"/>
      <protection/>
    </xf>
    <xf numFmtId="0" fontId="168" fillId="60" borderId="48" xfId="502" applyFont="1" applyFill="1" applyBorder="1" applyAlignment="1">
      <alignment horizontal="center" vertical="center" wrapText="1"/>
      <protection/>
    </xf>
    <xf numFmtId="0" fontId="179" fillId="0" borderId="0" xfId="0" applyFont="1" applyBorder="1" applyAlignment="1">
      <alignment horizontal="center"/>
    </xf>
    <xf numFmtId="0" fontId="13" fillId="0" borderId="0" xfId="0" applyFont="1" applyFill="1" applyAlignment="1">
      <alignment horizontal="left"/>
    </xf>
    <xf numFmtId="0" fontId="92" fillId="0" borderId="0" xfId="0" applyFont="1" applyFill="1" applyBorder="1" applyAlignment="1">
      <alignment horizontal="center" vertical="center"/>
    </xf>
    <xf numFmtId="0" fontId="92" fillId="0" borderId="0" xfId="0" applyFont="1" applyFill="1" applyAlignment="1">
      <alignment horizontal="center"/>
    </xf>
    <xf numFmtId="0" fontId="173" fillId="0" borderId="17" xfId="0" applyFont="1" applyBorder="1" applyAlignment="1">
      <alignment horizontal="center" vertical="center"/>
    </xf>
    <xf numFmtId="0" fontId="173" fillId="0" borderId="17" xfId="0" applyFont="1" applyBorder="1" applyAlignment="1">
      <alignment horizontal="center" vertical="center" wrapText="1"/>
    </xf>
    <xf numFmtId="0" fontId="170" fillId="0" borderId="49" xfId="0" applyFont="1" applyBorder="1" applyAlignment="1">
      <alignment horizontal="center"/>
    </xf>
    <xf numFmtId="2" fontId="13" fillId="0" borderId="0" xfId="0" applyNumberFormat="1" applyFont="1" applyAlignment="1">
      <alignment horizontal="left"/>
    </xf>
    <xf numFmtId="0" fontId="92" fillId="0" borderId="30" xfId="0" applyFont="1" applyFill="1" applyBorder="1" applyAlignment="1">
      <alignment horizontal="center" vertical="center"/>
    </xf>
    <xf numFmtId="0" fontId="92" fillId="0" borderId="38" xfId="0" applyFont="1" applyFill="1" applyBorder="1" applyAlignment="1">
      <alignment horizontal="center" vertical="center"/>
    </xf>
    <xf numFmtId="0" fontId="92" fillId="0" borderId="47" xfId="0" applyFont="1" applyFill="1" applyBorder="1" applyAlignment="1">
      <alignment horizontal="center" vertical="center" wrapText="1"/>
    </xf>
    <xf numFmtId="0" fontId="92" fillId="0" borderId="48" xfId="0" applyFont="1" applyFill="1" applyBorder="1" applyAlignment="1">
      <alignment horizontal="center" vertical="center" wrapText="1"/>
    </xf>
    <xf numFmtId="0" fontId="92" fillId="0" borderId="50" xfId="0" applyFont="1" applyFill="1" applyBorder="1" applyAlignment="1">
      <alignment horizontal="center" vertical="center" wrapText="1"/>
    </xf>
    <xf numFmtId="0" fontId="92" fillId="0" borderId="51" xfId="0" applyFont="1" applyFill="1" applyBorder="1" applyAlignment="1">
      <alignment horizontal="center" vertical="center" wrapText="1"/>
    </xf>
    <xf numFmtId="0" fontId="92" fillId="0" borderId="17" xfId="0" applyFont="1" applyFill="1" applyBorder="1" applyAlignment="1">
      <alignment horizontal="center" vertical="center"/>
    </xf>
    <xf numFmtId="2" fontId="92" fillId="0" borderId="0" xfId="0" applyNumberFormat="1" applyFont="1" applyBorder="1" applyAlignment="1">
      <alignment horizontal="center"/>
    </xf>
    <xf numFmtId="2" fontId="94" fillId="0" borderId="2" xfId="0" applyNumberFormat="1" applyFont="1" applyFill="1" applyBorder="1" applyAlignment="1">
      <alignment horizontal="right" vertical="center" wrapText="1"/>
    </xf>
    <xf numFmtId="0" fontId="170" fillId="0" borderId="49" xfId="0" applyFont="1" applyBorder="1" applyAlignment="1">
      <alignment horizontal="left" vertical="center" wrapText="1"/>
    </xf>
    <xf numFmtId="0" fontId="170" fillId="0" borderId="0" xfId="0" applyFont="1" applyBorder="1" applyAlignment="1">
      <alignment horizontal="left" vertical="center" wrapText="1"/>
    </xf>
    <xf numFmtId="0" fontId="92" fillId="0" borderId="0" xfId="0" applyFont="1" applyFill="1" applyBorder="1" applyAlignment="1">
      <alignment horizontal="center" vertical="center" wrapText="1"/>
    </xf>
    <xf numFmtId="0" fontId="13" fillId="0" borderId="0" xfId="0" applyFont="1" applyFill="1" applyAlignment="1">
      <alignment horizontal="left" vertical="center"/>
    </xf>
    <xf numFmtId="0" fontId="13" fillId="0" borderId="0" xfId="0" applyFont="1" applyFill="1" applyBorder="1" applyAlignment="1">
      <alignment horizontal="right" vertical="center"/>
    </xf>
    <xf numFmtId="0" fontId="92" fillId="0" borderId="17" xfId="0" applyFont="1" applyFill="1" applyBorder="1" applyAlignment="1">
      <alignment horizontal="center" vertical="center" wrapText="1"/>
    </xf>
    <xf numFmtId="0" fontId="92" fillId="0" borderId="17" xfId="513" applyFont="1" applyFill="1" applyBorder="1" applyAlignment="1">
      <alignment horizontal="center" vertical="center" wrapText="1"/>
      <protection/>
    </xf>
    <xf numFmtId="0" fontId="92" fillId="0" borderId="17" xfId="513" applyFont="1" applyFill="1" applyBorder="1" applyAlignment="1">
      <alignment horizontal="center" vertical="center"/>
      <protection/>
    </xf>
    <xf numFmtId="0" fontId="95" fillId="0" borderId="0" xfId="0" applyFont="1" applyFill="1" applyBorder="1" applyAlignment="1">
      <alignment horizontal="right" vertical="center"/>
    </xf>
    <xf numFmtId="0" fontId="89" fillId="0" borderId="17" xfId="0" applyFont="1" applyFill="1" applyBorder="1" applyAlignment="1">
      <alignment horizontal="center" vertical="center"/>
    </xf>
    <xf numFmtId="0" fontId="89" fillId="0" borderId="30" xfId="0" applyFont="1" applyFill="1" applyBorder="1" applyAlignment="1">
      <alignment horizontal="center" vertical="center"/>
    </xf>
    <xf numFmtId="0" fontId="89" fillId="0" borderId="17" xfId="0" applyFont="1" applyFill="1" applyBorder="1" applyAlignment="1">
      <alignment horizontal="center" vertical="center" wrapText="1"/>
    </xf>
    <xf numFmtId="43" fontId="178" fillId="0" borderId="0" xfId="428" applyNumberFormat="1" applyFont="1" applyAlignment="1">
      <alignment horizontal="left"/>
      <protection/>
    </xf>
    <xf numFmtId="0" fontId="176" fillId="0" borderId="0" xfId="428" applyFont="1" applyAlignment="1">
      <alignment horizontal="center" vertical="center" wrapText="1"/>
      <protection/>
    </xf>
    <xf numFmtId="0" fontId="176" fillId="0" borderId="30" xfId="428" applyFont="1" applyFill="1" applyBorder="1" applyAlignment="1">
      <alignment horizontal="center" vertical="center" wrapText="1"/>
      <protection/>
    </xf>
    <xf numFmtId="0" fontId="176" fillId="0" borderId="31" xfId="428" applyFont="1" applyFill="1" applyBorder="1" applyAlignment="1">
      <alignment horizontal="center" vertical="center" wrapText="1"/>
      <protection/>
    </xf>
    <xf numFmtId="0" fontId="176" fillId="0" borderId="38" xfId="428" applyFont="1" applyFill="1" applyBorder="1" applyAlignment="1">
      <alignment horizontal="center" vertical="center" wrapText="1"/>
      <protection/>
    </xf>
    <xf numFmtId="0" fontId="176" fillId="0" borderId="27" xfId="428" applyFont="1" applyFill="1" applyBorder="1" applyAlignment="1">
      <alignment horizontal="center" vertical="center" wrapText="1"/>
      <protection/>
    </xf>
    <xf numFmtId="0" fontId="176" fillId="0" borderId="12" xfId="428" applyFont="1" applyFill="1" applyBorder="1" applyAlignment="1">
      <alignment horizontal="center" vertical="center" wrapText="1"/>
      <protection/>
    </xf>
    <xf numFmtId="0" fontId="92" fillId="0" borderId="27" xfId="0" applyFont="1" applyFill="1" applyBorder="1" applyAlignment="1">
      <alignment horizontal="center" vertical="center" wrapText="1"/>
    </xf>
    <xf numFmtId="0" fontId="92" fillId="0" borderId="52" xfId="0" applyFont="1" applyFill="1" applyBorder="1" applyAlignment="1">
      <alignment horizontal="center" vertical="center" wrapText="1"/>
    </xf>
    <xf numFmtId="0" fontId="92" fillId="0" borderId="17" xfId="0" applyFont="1" applyFill="1" applyBorder="1" applyAlignment="1">
      <alignment horizontal="center" vertical="center" wrapText="1"/>
    </xf>
    <xf numFmtId="0" fontId="92" fillId="0" borderId="0" xfId="0" applyFont="1" applyFill="1" applyBorder="1" applyAlignment="1">
      <alignment horizontal="center" vertical="center" wrapText="1"/>
    </xf>
    <xf numFmtId="0" fontId="92" fillId="0" borderId="2" xfId="0" applyFont="1" applyFill="1" applyBorder="1" applyAlignment="1">
      <alignment horizontal="center" vertical="center"/>
    </xf>
    <xf numFmtId="0" fontId="88" fillId="0" borderId="0" xfId="450" applyFont="1" applyBorder="1" applyAlignment="1">
      <alignment horizontal="center" vertical="center" wrapText="1"/>
      <protection/>
    </xf>
    <xf numFmtId="0" fontId="88" fillId="0" borderId="0" xfId="450" applyFont="1" applyFill="1" applyBorder="1" applyAlignment="1">
      <alignment horizontal="center" vertical="center" wrapText="1"/>
      <protection/>
    </xf>
    <xf numFmtId="43" fontId="13" fillId="0" borderId="0" xfId="0" applyNumberFormat="1" applyFont="1" applyFill="1" applyAlignment="1">
      <alignment horizontal="left" vertical="center" wrapText="1"/>
    </xf>
    <xf numFmtId="4" fontId="92" fillId="0" borderId="17" xfId="0" applyNumberFormat="1" applyFont="1" applyFill="1" applyBorder="1" applyAlignment="1">
      <alignment horizontal="center" vertical="center"/>
    </xf>
    <xf numFmtId="0" fontId="88" fillId="0" borderId="17" xfId="0" applyFont="1" applyFill="1" applyBorder="1" applyAlignment="1">
      <alignment horizontal="center" vertical="center"/>
    </xf>
    <xf numFmtId="4" fontId="92" fillId="0" borderId="17" xfId="0" applyNumberFormat="1" applyFont="1" applyFill="1" applyBorder="1" applyAlignment="1">
      <alignment horizontal="center" vertical="center" wrapText="1"/>
    </xf>
    <xf numFmtId="4" fontId="13" fillId="0" borderId="2" xfId="0" applyNumberFormat="1" applyFont="1" applyFill="1" applyBorder="1" applyAlignment="1">
      <alignment horizontal="right" vertical="center" wrapText="1"/>
    </xf>
    <xf numFmtId="0" fontId="179" fillId="60" borderId="47" xfId="502" applyFont="1" applyFill="1" applyBorder="1" applyAlignment="1">
      <alignment horizontal="center" vertical="center" wrapText="1"/>
      <protection/>
    </xf>
    <xf numFmtId="0" fontId="179" fillId="60" borderId="48" xfId="502" applyFont="1" applyFill="1" applyBorder="1" applyAlignment="1">
      <alignment horizontal="center" vertical="center" wrapText="1"/>
      <protection/>
    </xf>
    <xf numFmtId="0" fontId="179" fillId="0" borderId="30" xfId="0" applyFont="1" applyBorder="1" applyAlignment="1">
      <alignment horizontal="center" vertical="center"/>
    </xf>
    <xf numFmtId="0" fontId="179" fillId="0" borderId="38" xfId="0" applyFont="1" applyBorder="1" applyAlignment="1">
      <alignment horizontal="center" vertical="center"/>
    </xf>
    <xf numFmtId="0" fontId="179" fillId="0" borderId="17" xfId="502" applyFont="1" applyFill="1" applyBorder="1" applyAlignment="1">
      <alignment horizontal="left" vertical="center" wrapText="1"/>
      <protection/>
    </xf>
    <xf numFmtId="0" fontId="179" fillId="0" borderId="17" xfId="502" applyFont="1" applyFill="1" applyBorder="1" applyAlignment="1">
      <alignment horizontal="center" vertical="center" wrapText="1"/>
      <protection/>
    </xf>
  </cellXfs>
  <cellStyles count="599">
    <cellStyle name="Normal" xfId="0"/>
    <cellStyle name="RowLevel_0" xfId="1"/>
    <cellStyle name="ColLevel_0" xfId="2"/>
    <cellStyle name="RowLevel_1" xfId="3"/>
    <cellStyle name="RowLevel_2" xfId="5"/>
    <cellStyle name="ColLevel_2" xfId="6"/>
    <cellStyle name="          &#13;&#10;shell=progman.exe&#13;&#10;m" xfId="15"/>
    <cellStyle name="          &#13;&#10;shell=progman.exe&#13;&#10;m 2" xfId="16"/>
    <cellStyle name="%" xfId="17"/>
    <cellStyle name="??" xfId="18"/>
    <cellStyle name="?? [0.00]_ Att. 1- Cover" xfId="19"/>
    <cellStyle name="?? [0]" xfId="20"/>
    <cellStyle name="?? [0] 2" xfId="21"/>
    <cellStyle name="?? 10" xfId="22"/>
    <cellStyle name="?? 11" xfId="23"/>
    <cellStyle name="?? 12" xfId="24"/>
    <cellStyle name="?? 13" xfId="25"/>
    <cellStyle name="?? 14" xfId="26"/>
    <cellStyle name="?? 15" xfId="27"/>
    <cellStyle name="?? 16" xfId="28"/>
    <cellStyle name="?? 17" xfId="29"/>
    <cellStyle name="?? 18" xfId="30"/>
    <cellStyle name="?? 19" xfId="31"/>
    <cellStyle name="?? 2" xfId="32"/>
    <cellStyle name="?? 20" xfId="33"/>
    <cellStyle name="?? 21" xfId="34"/>
    <cellStyle name="?? 22" xfId="35"/>
    <cellStyle name="?? 23" xfId="36"/>
    <cellStyle name="?? 24" xfId="37"/>
    <cellStyle name="?? 25" xfId="38"/>
    <cellStyle name="?? 26" xfId="39"/>
    <cellStyle name="?? 27" xfId="40"/>
    <cellStyle name="?? 28" xfId="41"/>
    <cellStyle name="?? 29" xfId="42"/>
    <cellStyle name="?? 3" xfId="43"/>
    <cellStyle name="?? 30" xfId="44"/>
    <cellStyle name="?? 31" xfId="45"/>
    <cellStyle name="?? 4" xfId="46"/>
    <cellStyle name="?? 5" xfId="47"/>
    <cellStyle name="?? 6" xfId="48"/>
    <cellStyle name="?? 7" xfId="49"/>
    <cellStyle name="?? 8" xfId="50"/>
    <cellStyle name="?? 9" xfId="51"/>
    <cellStyle name="???? [0.00]_PRODUCT DETAIL Q1" xfId="52"/>
    <cellStyle name="????_PRODUCT DETAIL Q1" xfId="53"/>
    <cellStyle name="???[0]_?? DI" xfId="54"/>
    <cellStyle name="???_?? DI" xfId="55"/>
    <cellStyle name="??[0]_BRE" xfId="56"/>
    <cellStyle name="??_ Att. 1- Cover" xfId="57"/>
    <cellStyle name="??_kc-elec system check list" xfId="58"/>
    <cellStyle name="•W€_STDFOR" xfId="59"/>
    <cellStyle name="W_STDFOR" xfId="60"/>
    <cellStyle name="1" xfId="61"/>
    <cellStyle name="¹éºÐÀ²_±âÅ¸" xfId="62"/>
    <cellStyle name="2" xfId="63"/>
    <cellStyle name="20% - Accent1" xfId="64"/>
    <cellStyle name="20% - Accent1 2" xfId="65"/>
    <cellStyle name="20% - Accent1 2 2" xfId="66"/>
    <cellStyle name="20% - Accent1 2 3" xfId="67"/>
    <cellStyle name="20% - Accent1 3" xfId="68"/>
    <cellStyle name="20% - Accent1 3 2" xfId="69"/>
    <cellStyle name="20% - Accent1 4" xfId="70"/>
    <cellStyle name="20% - Accent2" xfId="71"/>
    <cellStyle name="20% - Accent2 2" xfId="72"/>
    <cellStyle name="20% - Accent2 2 2" xfId="73"/>
    <cellStyle name="20% - Accent2 2 3" xfId="74"/>
    <cellStyle name="20% - Accent2 3" xfId="75"/>
    <cellStyle name="20% - Accent2 3 2" xfId="76"/>
    <cellStyle name="20% - Accent2 4" xfId="77"/>
    <cellStyle name="20% - Accent3" xfId="78"/>
    <cellStyle name="20% - Accent3 2" xfId="79"/>
    <cellStyle name="20% - Accent3 2 2" xfId="80"/>
    <cellStyle name="20% - Accent3 2 3" xfId="81"/>
    <cellStyle name="20% - Accent3 3" xfId="82"/>
    <cellStyle name="20% - Accent3 3 2" xfId="83"/>
    <cellStyle name="20% - Accent3 4" xfId="84"/>
    <cellStyle name="20% - Accent4" xfId="85"/>
    <cellStyle name="20% - Accent4 2" xfId="86"/>
    <cellStyle name="20% - Accent4 2 2" xfId="87"/>
    <cellStyle name="20% - Accent4 2 3" xfId="88"/>
    <cellStyle name="20% - Accent4 3" xfId="89"/>
    <cellStyle name="20% - Accent4 3 2" xfId="90"/>
    <cellStyle name="20% - Accent4 4" xfId="91"/>
    <cellStyle name="20% - Accent5" xfId="92"/>
    <cellStyle name="20% - Accent5 2" xfId="93"/>
    <cellStyle name="20% - Accent5 2 2" xfId="94"/>
    <cellStyle name="20% - Accent5 2 3" xfId="95"/>
    <cellStyle name="20% - Accent5 3" xfId="96"/>
    <cellStyle name="20% - Accent5 3 2" xfId="97"/>
    <cellStyle name="20% - Accent5 4" xfId="98"/>
    <cellStyle name="20% - Accent6" xfId="99"/>
    <cellStyle name="20% - Accent6 2" xfId="100"/>
    <cellStyle name="20% - Accent6 2 2" xfId="101"/>
    <cellStyle name="20% - Accent6 2 3" xfId="102"/>
    <cellStyle name="20% - Accent6 3" xfId="103"/>
    <cellStyle name="20% - Accent6 3 2" xfId="104"/>
    <cellStyle name="20% - Accent6 4" xfId="105"/>
    <cellStyle name="3" xfId="106"/>
    <cellStyle name="4" xfId="107"/>
    <cellStyle name="40% - Accent1" xfId="108"/>
    <cellStyle name="40% - Accent1 2" xfId="109"/>
    <cellStyle name="40% - Accent1 2 2" xfId="110"/>
    <cellStyle name="40% - Accent1 2 3" xfId="111"/>
    <cellStyle name="40% - Accent1 3" xfId="112"/>
    <cellStyle name="40% - Accent1 3 2" xfId="113"/>
    <cellStyle name="40% - Accent1 4" xfId="114"/>
    <cellStyle name="40% - Accent2" xfId="115"/>
    <cellStyle name="40% - Accent2 2" xfId="116"/>
    <cellStyle name="40% - Accent2 2 2" xfId="117"/>
    <cellStyle name="40% - Accent2 2 3" xfId="118"/>
    <cellStyle name="40% - Accent2 3" xfId="119"/>
    <cellStyle name="40% - Accent2 3 2" xfId="120"/>
    <cellStyle name="40% - Accent2 4" xfId="121"/>
    <cellStyle name="40% - Accent3" xfId="122"/>
    <cellStyle name="40% - Accent3 2" xfId="123"/>
    <cellStyle name="40% - Accent3 2 2" xfId="124"/>
    <cellStyle name="40% - Accent3 2 3" xfId="125"/>
    <cellStyle name="40% - Accent3 3" xfId="126"/>
    <cellStyle name="40% - Accent3 3 2" xfId="127"/>
    <cellStyle name="40% - Accent3 4" xfId="128"/>
    <cellStyle name="40% - Accent4" xfId="129"/>
    <cellStyle name="40% - Accent4 2" xfId="130"/>
    <cellStyle name="40% - Accent4 2 2" xfId="131"/>
    <cellStyle name="40% - Accent4 2 3" xfId="132"/>
    <cellStyle name="40% - Accent4 3" xfId="133"/>
    <cellStyle name="40% - Accent4 3 2" xfId="134"/>
    <cellStyle name="40% - Accent4 4" xfId="135"/>
    <cellStyle name="40% - Accent5" xfId="136"/>
    <cellStyle name="40% - Accent5 2" xfId="137"/>
    <cellStyle name="40% - Accent5 2 2" xfId="138"/>
    <cellStyle name="40% - Accent5 2 3" xfId="139"/>
    <cellStyle name="40% - Accent5 3" xfId="140"/>
    <cellStyle name="40% - Accent5 3 2" xfId="141"/>
    <cellStyle name="40% - Accent5 4" xfId="142"/>
    <cellStyle name="40% - Accent6" xfId="143"/>
    <cellStyle name="40% - Accent6 2" xfId="144"/>
    <cellStyle name="40% - Accent6 2 2" xfId="145"/>
    <cellStyle name="40% - Accent6 2 3" xfId="146"/>
    <cellStyle name="40% - Accent6 3" xfId="147"/>
    <cellStyle name="40% - Accent6 3 2" xfId="148"/>
    <cellStyle name="40% - Accent6 4" xfId="149"/>
    <cellStyle name="52" xfId="150"/>
    <cellStyle name="6" xfId="151"/>
    <cellStyle name="60% - Accent1" xfId="152"/>
    <cellStyle name="60% - Accent1 2" xfId="153"/>
    <cellStyle name="60% - Accent1 2 2" xfId="154"/>
    <cellStyle name="60% - Accent1 3" xfId="155"/>
    <cellStyle name="60% - Accent2" xfId="156"/>
    <cellStyle name="60% - Accent2 2" xfId="157"/>
    <cellStyle name="60% - Accent2 2 2" xfId="158"/>
    <cellStyle name="60% - Accent2 3" xfId="159"/>
    <cellStyle name="60% - Accent3" xfId="160"/>
    <cellStyle name="60% - Accent3 2" xfId="161"/>
    <cellStyle name="60% - Accent3 2 2" xfId="162"/>
    <cellStyle name="60% - Accent3 3" xfId="163"/>
    <cellStyle name="60% - Accent4" xfId="164"/>
    <cellStyle name="60% - Accent4 2" xfId="165"/>
    <cellStyle name="60% - Accent4 2 2" xfId="166"/>
    <cellStyle name="60% - Accent4 3" xfId="167"/>
    <cellStyle name="60% - Accent5" xfId="168"/>
    <cellStyle name="60% - Accent5 2" xfId="169"/>
    <cellStyle name="60% - Accent5 2 2" xfId="170"/>
    <cellStyle name="60% - Accent5 3" xfId="171"/>
    <cellStyle name="60% - Accent6" xfId="172"/>
    <cellStyle name="60% - Accent6 2" xfId="173"/>
    <cellStyle name="60% - Accent6 2 2" xfId="174"/>
    <cellStyle name="60% - Accent6 3" xfId="175"/>
    <cellStyle name="a" xfId="176"/>
    <cellStyle name="Accent1" xfId="177"/>
    <cellStyle name="Accent1 2" xfId="178"/>
    <cellStyle name="Accent1 2 2" xfId="179"/>
    <cellStyle name="Accent1 3" xfId="180"/>
    <cellStyle name="Accent2" xfId="181"/>
    <cellStyle name="Accent2 2" xfId="182"/>
    <cellStyle name="Accent2 2 2" xfId="183"/>
    <cellStyle name="Accent2 3" xfId="184"/>
    <cellStyle name="Accent3" xfId="185"/>
    <cellStyle name="Accent3 2" xfId="186"/>
    <cellStyle name="Accent3 2 2" xfId="187"/>
    <cellStyle name="Accent3 3" xfId="188"/>
    <cellStyle name="Accent4" xfId="189"/>
    <cellStyle name="Accent4 2" xfId="190"/>
    <cellStyle name="Accent4 2 2" xfId="191"/>
    <cellStyle name="Accent4 3" xfId="192"/>
    <cellStyle name="Accent5" xfId="193"/>
    <cellStyle name="Accent5 2" xfId="194"/>
    <cellStyle name="Accent5 2 2" xfId="195"/>
    <cellStyle name="Accent5 3" xfId="196"/>
    <cellStyle name="Accent6" xfId="197"/>
    <cellStyle name="Accent6 2" xfId="198"/>
    <cellStyle name="Accent6 2 2" xfId="199"/>
    <cellStyle name="Accent6 3" xfId="200"/>
    <cellStyle name="ÅëÈ­ [0]_¿ì¹°Åë" xfId="201"/>
    <cellStyle name="AeE­ [0]_INQUIRY ¿µ¾÷AßAø " xfId="202"/>
    <cellStyle name="ÅëÈ­ [0]_S" xfId="203"/>
    <cellStyle name="ÅëÈ­_¿ì¹°Åë" xfId="204"/>
    <cellStyle name="AeE­_INQUIRY ¿µ¾÷AßAø " xfId="205"/>
    <cellStyle name="ÅëÈ­_S" xfId="206"/>
    <cellStyle name="ÄÞ¸¶ [0]_¿ì¹°Åë" xfId="207"/>
    <cellStyle name="AÞ¸¶ [0]_INQUIRY ¿?¾÷AßAø " xfId="208"/>
    <cellStyle name="ÄÞ¸¶ [0]_L601CPT" xfId="209"/>
    <cellStyle name="ÄÞ¸¶_¿ì¹°Åë" xfId="210"/>
    <cellStyle name="AÞ¸¶_INQUIRY ¿?¾÷AßAø " xfId="211"/>
    <cellStyle name="ÄÞ¸¶_L601CPT" xfId="212"/>
    <cellStyle name="Bad" xfId="213"/>
    <cellStyle name="Bad 2" xfId="214"/>
    <cellStyle name="Bad 2 2" xfId="215"/>
    <cellStyle name="Bad 3" xfId="216"/>
    <cellStyle name="C?AØ_¿?¾÷CoE² " xfId="217"/>
    <cellStyle name="Ç¥ÁØ_#2(M17)_1" xfId="218"/>
    <cellStyle name="C￥AØ_¿μ¾÷CoE² " xfId="219"/>
    <cellStyle name="Ç¥ÁØ_±³°¢¼ö·®" xfId="220"/>
    <cellStyle name="Calc Currency (0)" xfId="221"/>
    <cellStyle name="Calc Currency (0) 2" xfId="222"/>
    <cellStyle name="Calculation" xfId="223"/>
    <cellStyle name="Calculation 2" xfId="224"/>
    <cellStyle name="Calculation 2 2" xfId="225"/>
    <cellStyle name="Calculation 3" xfId="226"/>
    <cellStyle name="category" xfId="227"/>
    <cellStyle name="CC1" xfId="228"/>
    <cellStyle name="CC2" xfId="229"/>
    <cellStyle name="chchuyen" xfId="230"/>
    <cellStyle name="Check Cell" xfId="231"/>
    <cellStyle name="Check Cell 2" xfId="232"/>
    <cellStyle name="Check Cell 2 2" xfId="233"/>
    <cellStyle name="Check Cell 3" xfId="234"/>
    <cellStyle name="chu" xfId="235"/>
    <cellStyle name="Comma" xfId="236"/>
    <cellStyle name="Comma [0]" xfId="237"/>
    <cellStyle name="Comma [0] 2" xfId="238"/>
    <cellStyle name="Comma [0] 2 2" xfId="239"/>
    <cellStyle name="Comma 10" xfId="240"/>
    <cellStyle name="Comma 11" xfId="241"/>
    <cellStyle name="Comma 12" xfId="242"/>
    <cellStyle name="Comma 13" xfId="243"/>
    <cellStyle name="Comma 14" xfId="244"/>
    <cellStyle name="Comma 15" xfId="245"/>
    <cellStyle name="Comma 16" xfId="246"/>
    <cellStyle name="Comma 17" xfId="247"/>
    <cellStyle name="Comma 18" xfId="248"/>
    <cellStyle name="Comma 19" xfId="249"/>
    <cellStyle name="Comma 2" xfId="250"/>
    <cellStyle name="Comma 2 2" xfId="251"/>
    <cellStyle name="Comma 2 2 2" xfId="252"/>
    <cellStyle name="Comma 2 2 3" xfId="253"/>
    <cellStyle name="Comma 2 3" xfId="254"/>
    <cellStyle name="Comma 2 3 2" xfId="255"/>
    <cellStyle name="Comma 2 4" xfId="256"/>
    <cellStyle name="Comma 20" xfId="257"/>
    <cellStyle name="Comma 21" xfId="258"/>
    <cellStyle name="Comma 22" xfId="259"/>
    <cellStyle name="Comma 23" xfId="260"/>
    <cellStyle name="Comma 24" xfId="261"/>
    <cellStyle name="Comma 25" xfId="262"/>
    <cellStyle name="Comma 26" xfId="263"/>
    <cellStyle name="Comma 27" xfId="264"/>
    <cellStyle name="Comma 27 2" xfId="265"/>
    <cellStyle name="Comma 28" xfId="266"/>
    <cellStyle name="Comma 28 2" xfId="267"/>
    <cellStyle name="Comma 29" xfId="268"/>
    <cellStyle name="Comma 29 2" xfId="269"/>
    <cellStyle name="Comma 3" xfId="270"/>
    <cellStyle name="Comma 3 2" xfId="271"/>
    <cellStyle name="Comma 3 2 2" xfId="272"/>
    <cellStyle name="Comma 3 3" xfId="273"/>
    <cellStyle name="Comma 30" xfId="274"/>
    <cellStyle name="Comma 4" xfId="275"/>
    <cellStyle name="Comma 4 2" xfId="276"/>
    <cellStyle name="Comma 4 2 2" xfId="277"/>
    <cellStyle name="Comma 4 2 2 2" xfId="278"/>
    <cellStyle name="Comma 4 2 3" xfId="279"/>
    <cellStyle name="Comma 4 3" xfId="280"/>
    <cellStyle name="Comma 4 3 2" xfId="281"/>
    <cellStyle name="Comma 4 4" xfId="282"/>
    <cellStyle name="Comma 5" xfId="283"/>
    <cellStyle name="Comma 5 2" xfId="284"/>
    <cellStyle name="Comma 5 3" xfId="285"/>
    <cellStyle name="Comma 6" xfId="286"/>
    <cellStyle name="Comma 6 2" xfId="287"/>
    <cellStyle name="Comma 6 2 2" xfId="288"/>
    <cellStyle name="Comma 6 3" xfId="289"/>
    <cellStyle name="Comma 7" xfId="290"/>
    <cellStyle name="Comma 7 2" xfId="291"/>
    <cellStyle name="Comma 8" xfId="292"/>
    <cellStyle name="Comma 9" xfId="293"/>
    <cellStyle name="Comma0" xfId="294"/>
    <cellStyle name="Comma0 2" xfId="295"/>
    <cellStyle name="CT1" xfId="296"/>
    <cellStyle name="CT2" xfId="297"/>
    <cellStyle name="CT4" xfId="298"/>
    <cellStyle name="CT5" xfId="299"/>
    <cellStyle name="ct7" xfId="300"/>
    <cellStyle name="ct8" xfId="301"/>
    <cellStyle name="cth1" xfId="302"/>
    <cellStyle name="Cthuc" xfId="303"/>
    <cellStyle name="Cthuc1" xfId="304"/>
    <cellStyle name="cuong" xfId="305"/>
    <cellStyle name="Currency" xfId="306"/>
    <cellStyle name="Currency [0]" xfId="307"/>
    <cellStyle name="Currency0" xfId="308"/>
    <cellStyle name="Currency0 2" xfId="309"/>
    <cellStyle name="d" xfId="310"/>
    <cellStyle name="d%" xfId="311"/>
    <cellStyle name="d1" xfId="312"/>
    <cellStyle name="Date" xfId="313"/>
    <cellStyle name="Date 2" xfId="314"/>
    <cellStyle name="Dezimal [0]_ALLE_ITEMS_280800_EV_NL" xfId="315"/>
    <cellStyle name="Dezimal_AKE_100N" xfId="316"/>
    <cellStyle name="e" xfId="317"/>
    <cellStyle name="e 2" xfId="318"/>
    <cellStyle name="e 2 2" xfId="319"/>
    <cellStyle name="e 3" xfId="320"/>
    <cellStyle name="Emphasis 1" xfId="321"/>
    <cellStyle name="Emphasis 2" xfId="322"/>
    <cellStyle name="Emphasis 3" xfId="323"/>
    <cellStyle name="Euro" xfId="324"/>
    <cellStyle name="Explanatory Text" xfId="325"/>
    <cellStyle name="Explanatory Text 2" xfId="326"/>
    <cellStyle name="Explanatory Text 2 2" xfId="327"/>
    <cellStyle name="Explanatory Text 3" xfId="328"/>
    <cellStyle name="f" xfId="329"/>
    <cellStyle name="f 2" xfId="330"/>
    <cellStyle name="f 2 2" xfId="331"/>
    <cellStyle name="f 3" xfId="332"/>
    <cellStyle name="Fixed" xfId="333"/>
    <cellStyle name="Fixed 2" xfId="334"/>
    <cellStyle name="Followed Hyperlink" xfId="335"/>
    <cellStyle name="Good" xfId="336"/>
    <cellStyle name="Good 2" xfId="337"/>
    <cellStyle name="Good 2 2" xfId="338"/>
    <cellStyle name="Good 3" xfId="339"/>
    <cellStyle name="Grey" xfId="340"/>
    <cellStyle name="Grey 2" xfId="341"/>
    <cellStyle name="Grey 2 2" xfId="342"/>
    <cellStyle name="Grey 3" xfId="343"/>
    <cellStyle name="ha" xfId="344"/>
    <cellStyle name="hang" xfId="345"/>
    <cellStyle name="HEADER" xfId="346"/>
    <cellStyle name="Header1" xfId="347"/>
    <cellStyle name="Header2" xfId="348"/>
    <cellStyle name="Heading 1" xfId="349"/>
    <cellStyle name="Heading 1 2" xfId="350"/>
    <cellStyle name="Heading 1 2 2" xfId="351"/>
    <cellStyle name="Heading 1 3" xfId="352"/>
    <cellStyle name="Heading 2" xfId="353"/>
    <cellStyle name="Heading 2 2" xfId="354"/>
    <cellStyle name="Heading 2 2 2" xfId="355"/>
    <cellStyle name="Heading 2 3" xfId="356"/>
    <cellStyle name="Heading 3" xfId="357"/>
    <cellStyle name="Heading 3 2" xfId="358"/>
    <cellStyle name="Heading 3 2 2" xfId="359"/>
    <cellStyle name="Heading 3 3" xfId="360"/>
    <cellStyle name="Heading 4" xfId="361"/>
    <cellStyle name="Heading 4 2" xfId="362"/>
    <cellStyle name="Heading 4 2 2" xfId="363"/>
    <cellStyle name="Heading 4 3" xfId="364"/>
    <cellStyle name="Heading1" xfId="365"/>
    <cellStyle name="Heading2" xfId="366"/>
    <cellStyle name="Hyperlink" xfId="367"/>
    <cellStyle name="Input" xfId="368"/>
    <cellStyle name="Input [yellow]" xfId="369"/>
    <cellStyle name="Input [yellow] 2" xfId="370"/>
    <cellStyle name="Input [yellow] 2 2" xfId="371"/>
    <cellStyle name="Input [yellow] 3" xfId="372"/>
    <cellStyle name="Input 10" xfId="373"/>
    <cellStyle name="Input 11" xfId="374"/>
    <cellStyle name="Input 12" xfId="375"/>
    <cellStyle name="Input 13" xfId="376"/>
    <cellStyle name="Input 14" xfId="377"/>
    <cellStyle name="Input 15" xfId="378"/>
    <cellStyle name="Input 16" xfId="379"/>
    <cellStyle name="Input 17" xfId="380"/>
    <cellStyle name="Input 18" xfId="381"/>
    <cellStyle name="Input 19" xfId="382"/>
    <cellStyle name="Input 2" xfId="383"/>
    <cellStyle name="Input 2 2" xfId="384"/>
    <cellStyle name="Input 20" xfId="385"/>
    <cellStyle name="Input 21" xfId="386"/>
    <cellStyle name="Input 22" xfId="387"/>
    <cellStyle name="Input 23" xfId="388"/>
    <cellStyle name="Input 24" xfId="389"/>
    <cellStyle name="Input 25" xfId="390"/>
    <cellStyle name="Input 3" xfId="391"/>
    <cellStyle name="Input 4" xfId="392"/>
    <cellStyle name="Input 5" xfId="393"/>
    <cellStyle name="Input 6" xfId="394"/>
    <cellStyle name="Input 7" xfId="395"/>
    <cellStyle name="Input 8" xfId="396"/>
    <cellStyle name="Input 9" xfId="397"/>
    <cellStyle name="Ledger 17 x 11 in" xfId="398"/>
    <cellStyle name="Ledger 17 x 11 in 2" xfId="399"/>
    <cellStyle name="Linked Cell" xfId="400"/>
    <cellStyle name="Linked Cell 2" xfId="401"/>
    <cellStyle name="Linked Cell 2 2" xfId="402"/>
    <cellStyle name="Linked Cell 3" xfId="403"/>
    <cellStyle name="luc" xfId="404"/>
    <cellStyle name="luc 2" xfId="405"/>
    <cellStyle name="luc2" xfId="406"/>
    <cellStyle name="luc2 2" xfId="407"/>
    <cellStyle name="Millares [0]_Well Timing" xfId="408"/>
    <cellStyle name="Millares_Well Timing" xfId="409"/>
    <cellStyle name="Model" xfId="410"/>
    <cellStyle name="moi" xfId="411"/>
    <cellStyle name="Moneda [0]_Well Timing" xfId="412"/>
    <cellStyle name="Moneda_Well Timing" xfId="413"/>
    <cellStyle name="n" xfId="414"/>
    <cellStyle name="n1" xfId="415"/>
    <cellStyle name="Neutral" xfId="416"/>
    <cellStyle name="Neutral 2" xfId="417"/>
    <cellStyle name="Neutral 2 2" xfId="418"/>
    <cellStyle name="Neutral 3" xfId="419"/>
    <cellStyle name="Normal - Style1" xfId="420"/>
    <cellStyle name="Normal 10" xfId="421"/>
    <cellStyle name="Normal 10 2" xfId="422"/>
    <cellStyle name="Normal 10 3 2 2" xfId="423"/>
    <cellStyle name="Normal 11" xfId="424"/>
    <cellStyle name="Normal 11 2" xfId="425"/>
    <cellStyle name="Normal 12" xfId="426"/>
    <cellStyle name="Normal 12 2" xfId="427"/>
    <cellStyle name="Normal 13" xfId="428"/>
    <cellStyle name="Normal 13 2" xfId="429"/>
    <cellStyle name="Normal 14" xfId="430"/>
    <cellStyle name="Normal 14 2" xfId="431"/>
    <cellStyle name="Normal 15" xfId="432"/>
    <cellStyle name="Normal 15 2" xfId="433"/>
    <cellStyle name="Normal 15 3" xfId="434"/>
    <cellStyle name="Normal 15 3 2" xfId="435"/>
    <cellStyle name="Normal 15 4" xfId="436"/>
    <cellStyle name="Normal 16" xfId="437"/>
    <cellStyle name="Normal 16 2" xfId="438"/>
    <cellStyle name="Normal 16 3" xfId="439"/>
    <cellStyle name="Normal 16 3 2" xfId="440"/>
    <cellStyle name="Normal 16 4" xfId="441"/>
    <cellStyle name="Normal 17" xfId="442"/>
    <cellStyle name="Normal 17 2" xfId="443"/>
    <cellStyle name="Normal 18" xfId="444"/>
    <cellStyle name="Normal 19" xfId="445"/>
    <cellStyle name="Normal 19 2" xfId="446"/>
    <cellStyle name="Normal 2" xfId="447"/>
    <cellStyle name="Normal 2 10 3" xfId="448"/>
    <cellStyle name="Normal 2 2" xfId="449"/>
    <cellStyle name="Normal 2 2 2" xfId="450"/>
    <cellStyle name="Normal 2 2 2 2" xfId="451"/>
    <cellStyle name="Normal 2 2 3" xfId="452"/>
    <cellStyle name="Normal 2 2_BIEU 01 - THĐ KY ANH 2019" xfId="453"/>
    <cellStyle name="Normal 2 3" xfId="454"/>
    <cellStyle name="Normal 20" xfId="455"/>
    <cellStyle name="Normal 20 2" xfId="456"/>
    <cellStyle name="Normal 21" xfId="457"/>
    <cellStyle name="Normal 21 2" xfId="458"/>
    <cellStyle name="Normal 22" xfId="459"/>
    <cellStyle name="Normal 23" xfId="460"/>
    <cellStyle name="Normal 23 2" xfId="461"/>
    <cellStyle name="Normal 24" xfId="462"/>
    <cellStyle name="Normal 25" xfId="463"/>
    <cellStyle name="Normal 26" xfId="464"/>
    <cellStyle name="Normal 263" xfId="465"/>
    <cellStyle name="Normal 27" xfId="466"/>
    <cellStyle name="Normal 28" xfId="467"/>
    <cellStyle name="Normal 29" xfId="468"/>
    <cellStyle name="Normal 29 2" xfId="469"/>
    <cellStyle name="Normal 3" xfId="470"/>
    <cellStyle name="Normal 3 2" xfId="471"/>
    <cellStyle name="Normal 3 2 2" xfId="472"/>
    <cellStyle name="Normal 3 2 3" xfId="473"/>
    <cellStyle name="Normal 3 3" xfId="474"/>
    <cellStyle name="Normal 3 4" xfId="475"/>
    <cellStyle name="Normal 30" xfId="476"/>
    <cellStyle name="Normal 31" xfId="477"/>
    <cellStyle name="Normal 32" xfId="478"/>
    <cellStyle name="Normal 33" xfId="479"/>
    <cellStyle name="Normal 34" xfId="480"/>
    <cellStyle name="Normal 35" xfId="481"/>
    <cellStyle name="Normal 36" xfId="482"/>
    <cellStyle name="Normal 37" xfId="483"/>
    <cellStyle name="Normal 38" xfId="484"/>
    <cellStyle name="Normal 39" xfId="485"/>
    <cellStyle name="Normal 4" xfId="486"/>
    <cellStyle name="Normal 4 2" xfId="487"/>
    <cellStyle name="Normal 4 3" xfId="488"/>
    <cellStyle name="Normal 40" xfId="489"/>
    <cellStyle name="Normal 41" xfId="490"/>
    <cellStyle name="Normal 42" xfId="491"/>
    <cellStyle name="Normal 43" xfId="492"/>
    <cellStyle name="Normal 44" xfId="493"/>
    <cellStyle name="Normal 47" xfId="494"/>
    <cellStyle name="Normal 5" xfId="495"/>
    <cellStyle name="Normal 5 2" xfId="496"/>
    <cellStyle name="Normal 5 46" xfId="497"/>
    <cellStyle name="Normal 6" xfId="498"/>
    <cellStyle name="Normal 6 2" xfId="499"/>
    <cellStyle name="Normal 6 2 2" xfId="500"/>
    <cellStyle name="Normal 6 3" xfId="501"/>
    <cellStyle name="Normal 7" xfId="502"/>
    <cellStyle name="Normal 7 2" xfId="503"/>
    <cellStyle name="Normal 7 2 2" xfId="504"/>
    <cellStyle name="Normal 7 3" xfId="505"/>
    <cellStyle name="Normal 8" xfId="506"/>
    <cellStyle name="Normal 8 2" xfId="507"/>
    <cellStyle name="Normal 8 2 2" xfId="508"/>
    <cellStyle name="Normal 8 3" xfId="509"/>
    <cellStyle name="Normal 9" xfId="510"/>
    <cellStyle name="Normal 9 2" xfId="511"/>
    <cellStyle name="Normal 9 2 2" xfId="512"/>
    <cellStyle name="Normal_bieuDH" xfId="513"/>
    <cellStyle name="Normal_Cchuyen_TTCD" xfId="514"/>
    <cellStyle name="Normal_Sheet1 3" xfId="515"/>
    <cellStyle name="Note" xfId="516"/>
    <cellStyle name="Note 2" xfId="517"/>
    <cellStyle name="Note 2 2" xfId="518"/>
    <cellStyle name="Note 2 2 2" xfId="519"/>
    <cellStyle name="Note 2 2 2 2" xfId="520"/>
    <cellStyle name="Note 2 2 3" xfId="521"/>
    <cellStyle name="Note 2 3" xfId="522"/>
    <cellStyle name="Note 2 3 2" xfId="523"/>
    <cellStyle name="Note 2 4" xfId="524"/>
    <cellStyle name="Note 3" xfId="525"/>
    <cellStyle name="Note 3 2" xfId="526"/>
    <cellStyle name="Note 3 2 2" xfId="527"/>
    <cellStyle name="Note 3 3" xfId="528"/>
    <cellStyle name="Note 4" xfId="529"/>
    <cellStyle name="Œ…‹æØ‚è [0.00]_laroux" xfId="530"/>
    <cellStyle name="Œ…‹æØ‚è_laroux" xfId="531"/>
    <cellStyle name="oft Excel]&#13;&#10;Comment=The open=/f lines load custom functions into the Paste Function list.&#13;&#10;Maximized=2&#13;&#10;Basics=1&#13;&#10;A" xfId="532"/>
    <cellStyle name="oft Excel]&#13;&#10;Comment=The open=/f lines load custom functions into the Paste Function list.&#13;&#10;Maximized=3&#13;&#10;Basics=1&#13;&#10;A" xfId="533"/>
    <cellStyle name="oft Excel]&#13;&#10;Comment=The open=/f lines load custom functions into the Paste Function list.&#13;&#10;Maximized=3&#13;&#10;Basics=1&#13;&#10;A 2" xfId="534"/>
    <cellStyle name="omma [0]_Mktg Prog" xfId="535"/>
    <cellStyle name="ormal_Sheet1_1" xfId="536"/>
    <cellStyle name="Output" xfId="537"/>
    <cellStyle name="Output 2" xfId="538"/>
    <cellStyle name="Output 2 2" xfId="539"/>
    <cellStyle name="Output 3" xfId="540"/>
    <cellStyle name="Percent" xfId="541"/>
    <cellStyle name="Percent [2]" xfId="542"/>
    <cellStyle name="Percent [2] 2" xfId="543"/>
    <cellStyle name="Percent 2" xfId="544"/>
    <cellStyle name="Percent 3" xfId="545"/>
    <cellStyle name="s]&#13;&#10;spooler=yes&#13;&#10;load=&#13;&#10;Beep=yes&#13;&#10;NullPort=None&#13;&#10;BorderWidth=3&#13;&#10;CursorBlinkRate=1200&#13;&#10;DoubleClickSpeed=452&#13;&#10;Programs=co" xfId="546"/>
    <cellStyle name="s]&#13;&#10;spooler=yes&#13;&#10;load=&#13;&#10;Beep=yes&#13;&#10;NullPort=None&#13;&#10;BorderWidth=3&#13;&#10;CursorBlinkRate=1200&#13;&#10;DoubleClickSpeed=452&#13;&#10;Programs=co 2" xfId="547"/>
    <cellStyle name="Sheet Title" xfId="548"/>
    <cellStyle name="Siêu nối kết_Book1" xfId="549"/>
    <cellStyle name="Standard_AAbgleich" xfId="550"/>
    <cellStyle name="style_1" xfId="551"/>
    <cellStyle name="subhead" xfId="552"/>
    <cellStyle name="T" xfId="553"/>
    <cellStyle name="T_Book1" xfId="554"/>
    <cellStyle name="T_Book1_1" xfId="555"/>
    <cellStyle name="tde" xfId="556"/>
    <cellStyle name="th" xfId="557"/>
    <cellStyle name="þ_x001D_ð·_x000C_æþ'&#13;ßþU_x0001_Ø_x0005_ü_x0014__x0007__x0001__x0001_" xfId="558"/>
    <cellStyle name="þ_x001D_ðÇ%Uý—&amp;Hý9_x0008_Ÿ s&#10;_x0007__x0001__x0001_" xfId="559"/>
    <cellStyle name="þ_x001D_ðÇ%Uý—&amp;Hý9_x0008_Ÿ s&#10;_x0007__x0001__x0001_ 2" xfId="560"/>
    <cellStyle name="Title" xfId="561"/>
    <cellStyle name="Title 2" xfId="562"/>
    <cellStyle name="Title 2 2" xfId="563"/>
    <cellStyle name="Title 2 3" xfId="564"/>
    <cellStyle name="Title 3" xfId="565"/>
    <cellStyle name="Title 3 2" xfId="566"/>
    <cellStyle name="Title 4" xfId="567"/>
    <cellStyle name="Total" xfId="568"/>
    <cellStyle name="Total 2" xfId="569"/>
    <cellStyle name="Total 2 2" xfId="570"/>
    <cellStyle name="Total 3" xfId="571"/>
    <cellStyle name="VANG1" xfId="572"/>
    <cellStyle name="viet" xfId="573"/>
    <cellStyle name="viet2" xfId="574"/>
    <cellStyle name="vnhead1" xfId="575"/>
    <cellStyle name="vnhead3" xfId="576"/>
    <cellStyle name="vntxt1" xfId="577"/>
    <cellStyle name="vntxt1 2" xfId="578"/>
    <cellStyle name="vntxt2" xfId="579"/>
    <cellStyle name="Währung [0]_ALLE_ITEMS_280800_EV_NL" xfId="580"/>
    <cellStyle name="Währung_AKE_100N" xfId="581"/>
    <cellStyle name="Warning Text" xfId="582"/>
    <cellStyle name="Warning Text 2" xfId="583"/>
    <cellStyle name="Warning Text 2 2" xfId="584"/>
    <cellStyle name="Warning Text 3" xfId="585"/>
    <cellStyle name="xuan" xfId="586"/>
    <cellStyle name=" [0.00]_ Att. 1- Cover" xfId="587"/>
    <cellStyle name="_ Att. 1- Cover" xfId="588"/>
    <cellStyle name="?_ Att. 1- Cover" xfId="589"/>
    <cellStyle name="똿뗦먛귟 [0.00]_PRODUCT DETAIL Q1" xfId="590"/>
    <cellStyle name="똿뗦먛귟_PRODUCT DETAIL Q1" xfId="591"/>
    <cellStyle name="믅됞 [0.00]_PRODUCT DETAIL Q1" xfId="592"/>
    <cellStyle name="믅됞_PRODUCT DETAIL Q1" xfId="593"/>
    <cellStyle name="백분율_95" xfId="594"/>
    <cellStyle name="뷭?_BOOKSHIP" xfId="595"/>
    <cellStyle name="콤마 [0]_ 비목별 월별기술 " xfId="596"/>
    <cellStyle name="콤마_ 비목별 월별기술 " xfId="597"/>
    <cellStyle name="통화 [0]_1202" xfId="598"/>
    <cellStyle name="통화_1202" xfId="599"/>
    <cellStyle name="표준_(정보부문)월별인원계획" xfId="600"/>
    <cellStyle name="一般_00Q3902REV.1" xfId="601"/>
    <cellStyle name="千分位[0]_00Q3902REV.1" xfId="602"/>
    <cellStyle name="千分位_00Q3902REV.1" xfId="603"/>
    <cellStyle name="標準_Employees" xfId="604"/>
    <cellStyle name="貨幣 [0]_00Q3902REV.1" xfId="605"/>
    <cellStyle name="貨幣[0]_BRE" xfId="606"/>
    <cellStyle name="貨幣_00Q3902REV.1" xfId="6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ongt\AppData\Local\Temp\Rar$DIa19376.10345\bieu%20tong%20huyen\He%20thong%20bieu%20TT01\CONG%20TRINH%20LAG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s>
    <sheetDataSet>
      <sheetData sheetId="0">
        <row r="7">
          <cell r="C7" t="str">
            <v>txhonglinh</v>
          </cell>
        </row>
        <row r="8">
          <cell r="C8" t="str">
            <v>trungluong</v>
          </cell>
        </row>
        <row r="9">
          <cell r="C9" t="str">
            <v>bachong</v>
          </cell>
        </row>
        <row r="10">
          <cell r="C10" t="str">
            <v>ducthuan</v>
          </cell>
        </row>
        <row r="11">
          <cell r="C11" t="str">
            <v>daulieu</v>
          </cell>
        </row>
        <row r="12">
          <cell r="C12" t="str">
            <v>ducthuan</v>
          </cell>
        </row>
        <row r="13">
          <cell r="C13" t="str">
            <v>trungluong</v>
          </cell>
        </row>
        <row r="14">
          <cell r="C14" t="str">
            <v>ducthuan</v>
          </cell>
        </row>
        <row r="16">
          <cell r="C16" t="str">
            <v>trungluong</v>
          </cell>
        </row>
        <row r="17">
          <cell r="C17" t="str">
            <v>bachong</v>
          </cell>
        </row>
        <row r="18">
          <cell r="C18" t="str">
            <v>trungluong</v>
          </cell>
        </row>
        <row r="19">
          <cell r="C19" t="str">
            <v>bachong</v>
          </cell>
        </row>
        <row r="20">
          <cell r="C20" t="str">
            <v>namhong</v>
          </cell>
        </row>
        <row r="21">
          <cell r="C21" t="str">
            <v>namhong</v>
          </cell>
        </row>
        <row r="22">
          <cell r="C22" t="str">
            <v>trungluong</v>
          </cell>
        </row>
        <row r="23">
          <cell r="C23" t="str">
            <v>ducthuan</v>
          </cell>
        </row>
        <row r="24">
          <cell r="C24" t="str">
            <v>namhong</v>
          </cell>
        </row>
        <row r="25">
          <cell r="C25" t="str">
            <v>daulieu</v>
          </cell>
        </row>
        <row r="26">
          <cell r="C26" t="str">
            <v>thuanloc</v>
          </cell>
        </row>
        <row r="27">
          <cell r="C27" t="str">
            <v>thuanloc</v>
          </cell>
        </row>
        <row r="28">
          <cell r="C28" t="str">
            <v>thuanloc</v>
          </cell>
        </row>
        <row r="29">
          <cell r="C29" t="str">
            <v>namhong</v>
          </cell>
        </row>
        <row r="30">
          <cell r="C30" t="str">
            <v>daulieu</v>
          </cell>
        </row>
        <row r="31">
          <cell r="C31" t="str">
            <v>ducthuan</v>
          </cell>
        </row>
        <row r="33">
          <cell r="C33" t="str">
            <v>daulieu</v>
          </cell>
        </row>
        <row r="34">
          <cell r="C34" t="str">
            <v>daulieu</v>
          </cell>
        </row>
        <row r="36">
          <cell r="C36" t="str">
            <v>thuanloc</v>
          </cell>
        </row>
        <row r="38">
          <cell r="C38" t="str">
            <v>namhong</v>
          </cell>
        </row>
        <row r="39">
          <cell r="C39" t="str">
            <v>daulieu</v>
          </cell>
        </row>
        <row r="40">
          <cell r="C40" t="str">
            <v>trungluong</v>
          </cell>
        </row>
        <row r="41">
          <cell r="C41" t="str">
            <v>daulieu</v>
          </cell>
        </row>
        <row r="43">
          <cell r="C43" t="str">
            <v>bachong</v>
          </cell>
        </row>
        <row r="44">
          <cell r="C44" t="str">
            <v>bachong</v>
          </cell>
        </row>
        <row r="45">
          <cell r="C45" t="str">
            <v>daulieu</v>
          </cell>
        </row>
        <row r="46">
          <cell r="C46" t="str">
            <v>bachong</v>
          </cell>
        </row>
        <row r="47">
          <cell r="C47" t="str">
            <v>namhong</v>
          </cell>
        </row>
        <row r="48">
          <cell r="C48" t="str">
            <v>ducthuan</v>
          </cell>
        </row>
        <row r="49">
          <cell r="C49" t="str">
            <v>bachong</v>
          </cell>
        </row>
        <row r="50">
          <cell r="C50" t="str">
            <v>ducthuan</v>
          </cell>
        </row>
        <row r="51">
          <cell r="C51" t="str">
            <v>thuanloc</v>
          </cell>
        </row>
        <row r="52">
          <cell r="C52" t="str">
            <v>namhong</v>
          </cell>
        </row>
        <row r="53">
          <cell r="C53" t="str">
            <v>trungluong</v>
          </cell>
        </row>
        <row r="54">
          <cell r="C54" t="str">
            <v>ducthuan</v>
          </cell>
        </row>
        <row r="55">
          <cell r="C55" t="str">
            <v>ducthuan</v>
          </cell>
        </row>
        <row r="56">
          <cell r="C56" t="str">
            <v>trungluong</v>
          </cell>
        </row>
        <row r="57">
          <cell r="C57" t="str">
            <v>namhong</v>
          </cell>
        </row>
        <row r="58">
          <cell r="C58" t="str">
            <v>bachong</v>
          </cell>
        </row>
        <row r="59">
          <cell r="C59" t="str">
            <v>daulieu</v>
          </cell>
        </row>
        <row r="60">
          <cell r="C60" t="str">
            <v>bachong</v>
          </cell>
        </row>
        <row r="61">
          <cell r="C61" t="str">
            <v>bachong</v>
          </cell>
        </row>
        <row r="62">
          <cell r="C62" t="str">
            <v>bachong</v>
          </cell>
        </row>
        <row r="63">
          <cell r="C63" t="str">
            <v>bachong</v>
          </cell>
        </row>
        <row r="64">
          <cell r="C64" t="str">
            <v>bachong</v>
          </cell>
        </row>
        <row r="65">
          <cell r="C65" t="str">
            <v>namhong</v>
          </cell>
        </row>
        <row r="66">
          <cell r="C66" t="str">
            <v>ducthuan</v>
          </cell>
        </row>
        <row r="67">
          <cell r="C67" t="str">
            <v>daulieu</v>
          </cell>
        </row>
        <row r="68">
          <cell r="C68" t="str">
            <v>namhong</v>
          </cell>
        </row>
        <row r="69">
          <cell r="C69" t="str">
            <v>trungluong</v>
          </cell>
        </row>
        <row r="70">
          <cell r="C70" t="str">
            <v>trungluong</v>
          </cell>
        </row>
        <row r="71">
          <cell r="C71" t="str">
            <v>trungluong</v>
          </cell>
        </row>
        <row r="72">
          <cell r="C72" t="str">
            <v>daulieu</v>
          </cell>
        </row>
        <row r="73">
          <cell r="C73" t="str">
            <v>daulieu</v>
          </cell>
        </row>
        <row r="74">
          <cell r="C74" t="str">
            <v>thuanloc</v>
          </cell>
        </row>
        <row r="75">
          <cell r="C75" t="str">
            <v>daulieu</v>
          </cell>
        </row>
        <row r="77">
          <cell r="C77" t="str">
            <v>bachong</v>
          </cell>
        </row>
        <row r="78">
          <cell r="C78" t="str">
            <v>bachong</v>
          </cell>
        </row>
        <row r="79">
          <cell r="C79" t="str">
            <v>daulieu</v>
          </cell>
        </row>
        <row r="80">
          <cell r="C80" t="str">
            <v>trungluong</v>
          </cell>
        </row>
        <row r="81">
          <cell r="C81" t="str">
            <v>ducthuan</v>
          </cell>
        </row>
        <row r="82">
          <cell r="C82" t="str">
            <v>thuanloc</v>
          </cell>
        </row>
        <row r="84">
          <cell r="C84" t="str">
            <v>ducthuan</v>
          </cell>
        </row>
        <row r="85">
          <cell r="C85" t="str">
            <v>trungluong</v>
          </cell>
        </row>
        <row r="87">
          <cell r="C87" t="str">
            <v>trungluong</v>
          </cell>
        </row>
        <row r="89">
          <cell r="C89" t="str">
            <v>trungluong</v>
          </cell>
        </row>
        <row r="90">
          <cell r="C90" t="str">
            <v>bachong</v>
          </cell>
        </row>
        <row r="91">
          <cell r="C91" t="str">
            <v>namhong</v>
          </cell>
        </row>
        <row r="92">
          <cell r="C92" t="str">
            <v>daulieu</v>
          </cell>
        </row>
        <row r="93">
          <cell r="C93" t="str">
            <v>trungluong</v>
          </cell>
        </row>
        <row r="94">
          <cell r="C94" t="str">
            <v>bachong</v>
          </cell>
        </row>
        <row r="95">
          <cell r="C95" t="str">
            <v>namhong</v>
          </cell>
        </row>
        <row r="96">
          <cell r="C96" t="str">
            <v>daulieu</v>
          </cell>
        </row>
        <row r="97">
          <cell r="C97" t="str">
            <v>namhong</v>
          </cell>
        </row>
        <row r="98">
          <cell r="C98" t="str">
            <v>daulieu</v>
          </cell>
        </row>
        <row r="99">
          <cell r="C99" t="str">
            <v>namhong</v>
          </cell>
        </row>
        <row r="100">
          <cell r="C100" t="str">
            <v>daulieu</v>
          </cell>
        </row>
        <row r="101">
          <cell r="C101" t="str">
            <v>daulieu</v>
          </cell>
        </row>
        <row r="102">
          <cell r="C102" t="str">
            <v>thuanloc</v>
          </cell>
        </row>
        <row r="103">
          <cell r="C103" t="str">
            <v>daulieu</v>
          </cell>
        </row>
        <row r="104">
          <cell r="C104" t="str">
            <v>thuanloc</v>
          </cell>
        </row>
        <row r="105">
          <cell r="C105" t="str">
            <v>thuanloc</v>
          </cell>
        </row>
        <row r="107">
          <cell r="C107" t="str">
            <v>trungluong</v>
          </cell>
        </row>
        <row r="108">
          <cell r="C108" t="str">
            <v>ducthuan</v>
          </cell>
        </row>
        <row r="109">
          <cell r="C109" t="str">
            <v>bachong</v>
          </cell>
        </row>
        <row r="110">
          <cell r="C110" t="str">
            <v>namhong</v>
          </cell>
        </row>
        <row r="111">
          <cell r="C111" t="str">
            <v>daulieu</v>
          </cell>
        </row>
        <row r="112">
          <cell r="C112" t="str">
            <v>thuanloc</v>
          </cell>
        </row>
        <row r="114">
          <cell r="C114" t="str">
            <v>ducthuan</v>
          </cell>
        </row>
        <row r="115">
          <cell r="C115" t="str">
            <v>daulieu</v>
          </cell>
        </row>
        <row r="117">
          <cell r="C117" t="str">
            <v>daulieu</v>
          </cell>
        </row>
        <row r="118">
          <cell r="C118" t="str">
            <v>ducthuan</v>
          </cell>
        </row>
        <row r="119">
          <cell r="C119" t="str">
            <v>namhong</v>
          </cell>
        </row>
        <row r="121">
          <cell r="C121" t="str">
            <v>trungluong</v>
          </cell>
        </row>
        <row r="122">
          <cell r="C122" t="str">
            <v>namhong</v>
          </cell>
        </row>
        <row r="123">
          <cell r="C123" t="str">
            <v>trungluong</v>
          </cell>
        </row>
        <row r="125">
          <cell r="C125" t="str">
            <v>ducthuan</v>
          </cell>
        </row>
        <row r="126">
          <cell r="C126" t="str">
            <v>bachong</v>
          </cell>
        </row>
        <row r="127">
          <cell r="C127" t="str">
            <v>ducthuan</v>
          </cell>
        </row>
        <row r="128">
          <cell r="C128" t="str">
            <v>bachong</v>
          </cell>
        </row>
        <row r="130">
          <cell r="C130" t="str">
            <v>thuanloc</v>
          </cell>
        </row>
        <row r="131">
          <cell r="C131" t="str">
            <v>thuanloc</v>
          </cell>
        </row>
        <row r="132">
          <cell r="C132" t="str">
            <v>thuanloc</v>
          </cell>
        </row>
        <row r="133">
          <cell r="C133" t="str">
            <v>thuanloc</v>
          </cell>
        </row>
        <row r="134">
          <cell r="C134" t="str">
            <v>thuanloc</v>
          </cell>
        </row>
        <row r="135">
          <cell r="C135" t="str">
            <v>thuanloc</v>
          </cell>
        </row>
        <row r="137">
          <cell r="C137" t="str">
            <v>bachong</v>
          </cell>
        </row>
        <row r="138">
          <cell r="C138" t="str">
            <v>daulieu</v>
          </cell>
        </row>
        <row r="139">
          <cell r="C139" t="str">
            <v>bachong</v>
          </cell>
        </row>
        <row r="140">
          <cell r="C140" t="str">
            <v>ducthuan</v>
          </cell>
        </row>
        <row r="141">
          <cell r="C141" t="str">
            <v>namhong</v>
          </cell>
        </row>
        <row r="142">
          <cell r="C142" t="str">
            <v>ducthuan</v>
          </cell>
        </row>
        <row r="143">
          <cell r="C143" t="str">
            <v>trungluong</v>
          </cell>
        </row>
        <row r="144">
          <cell r="C144" t="str">
            <v>ducthuan</v>
          </cell>
        </row>
        <row r="145">
          <cell r="C145" t="str">
            <v>ducthuan</v>
          </cell>
        </row>
        <row r="146">
          <cell r="C146" t="str">
            <v>bachong</v>
          </cell>
        </row>
        <row r="147">
          <cell r="C147" t="str">
            <v>daulieu</v>
          </cell>
        </row>
        <row r="148">
          <cell r="C148" t="str">
            <v>ducthuan</v>
          </cell>
        </row>
        <row r="149">
          <cell r="C149" t="str">
            <v>trungluong</v>
          </cell>
        </row>
        <row r="150">
          <cell r="C150" t="str">
            <v>ducthuan</v>
          </cell>
        </row>
        <row r="152">
          <cell r="C152" t="str">
            <v>daulieu</v>
          </cell>
        </row>
        <row r="155">
          <cell r="C155" t="str">
            <v>trungluong</v>
          </cell>
        </row>
        <row r="156">
          <cell r="C156" t="str">
            <v>daulieu</v>
          </cell>
        </row>
        <row r="157">
          <cell r="C157" t="str">
            <v>thuanloc</v>
          </cell>
        </row>
        <row r="158">
          <cell r="C158" t="str">
            <v>trungluong</v>
          </cell>
        </row>
        <row r="160">
          <cell r="C160" t="str">
            <v>daulieu</v>
          </cell>
        </row>
        <row r="161">
          <cell r="C161" t="str">
            <v>daulieu</v>
          </cell>
        </row>
        <row r="162">
          <cell r="C162" t="str">
            <v>namhong</v>
          </cell>
        </row>
        <row r="163">
          <cell r="C163" t="str">
            <v>bachong</v>
          </cell>
        </row>
        <row r="164">
          <cell r="C164" t="str">
            <v>bachong</v>
          </cell>
        </row>
        <row r="165">
          <cell r="C165" t="str">
            <v>ducthuan</v>
          </cell>
        </row>
        <row r="166">
          <cell r="C166" t="str">
            <v>ducthuan</v>
          </cell>
        </row>
        <row r="167">
          <cell r="C167" t="str">
            <v>namhong</v>
          </cell>
        </row>
        <row r="168">
          <cell r="C168" t="str">
            <v>namhong</v>
          </cell>
        </row>
        <row r="169">
          <cell r="C169" t="str">
            <v>namhong</v>
          </cell>
        </row>
        <row r="170">
          <cell r="C170" t="str">
            <v>daulieu</v>
          </cell>
        </row>
        <row r="171">
          <cell r="C171" t="str">
            <v>namhong</v>
          </cell>
        </row>
        <row r="172">
          <cell r="C172" t="str">
            <v>ducthuan</v>
          </cell>
        </row>
        <row r="173">
          <cell r="C173" t="str">
            <v>namhong</v>
          </cell>
        </row>
        <row r="175">
          <cell r="C175" t="str">
            <v>trungluong</v>
          </cell>
        </row>
        <row r="178">
          <cell r="C178" t="str">
            <v>bachong</v>
          </cell>
        </row>
        <row r="180">
          <cell r="C180" t="str">
            <v>namhong</v>
          </cell>
        </row>
        <row r="181">
          <cell r="C181" t="str">
            <v>bachong</v>
          </cell>
        </row>
        <row r="183">
          <cell r="C183" t="str">
            <v>thuanloc</v>
          </cell>
        </row>
        <row r="184">
          <cell r="C184" t="str">
            <v>thuanloc</v>
          </cell>
        </row>
        <row r="185">
          <cell r="C185" t="str">
            <v>thuanloc</v>
          </cell>
        </row>
        <row r="186">
          <cell r="C186" t="str">
            <v>thuanloc</v>
          </cell>
        </row>
        <row r="187">
          <cell r="C187" t="str">
            <v>thuanloc</v>
          </cell>
        </row>
        <row r="188">
          <cell r="C188" t="str">
            <v>thuanloc</v>
          </cell>
        </row>
        <row r="189">
          <cell r="C189" t="str">
            <v>thuanloc</v>
          </cell>
        </row>
        <row r="190">
          <cell r="C190" t="str">
            <v>thuanloc</v>
          </cell>
        </row>
        <row r="191">
          <cell r="C191" t="str">
            <v>thuanloc</v>
          </cell>
        </row>
        <row r="192">
          <cell r="C192" t="str">
            <v>thuanloc</v>
          </cell>
        </row>
        <row r="193">
          <cell r="C193" t="str">
            <v>thuanloc</v>
          </cell>
        </row>
        <row r="194">
          <cell r="C194" t="str">
            <v>thuanloc</v>
          </cell>
        </row>
        <row r="195">
          <cell r="C195" t="str">
            <v>thuanloc</v>
          </cell>
        </row>
        <row r="196">
          <cell r="C196" t="str">
            <v>thuanloc</v>
          </cell>
        </row>
        <row r="198">
          <cell r="C198" t="str">
            <v>trungluong</v>
          </cell>
        </row>
        <row r="199">
          <cell r="C199" t="str">
            <v>daulieu</v>
          </cell>
        </row>
        <row r="200">
          <cell r="C200" t="str">
            <v>bachong</v>
          </cell>
        </row>
        <row r="201">
          <cell r="C201" t="str">
            <v>daulieu</v>
          </cell>
        </row>
        <row r="202">
          <cell r="C202" t="str">
            <v>namhong</v>
          </cell>
        </row>
        <row r="204">
          <cell r="C204" t="str">
            <v>daulieu</v>
          </cell>
        </row>
        <row r="205">
          <cell r="C205" t="str">
            <v>ducthuan</v>
          </cell>
        </row>
        <row r="206">
          <cell r="C206" t="str">
            <v>ducthuan</v>
          </cell>
        </row>
        <row r="207">
          <cell r="C207" t="str">
            <v>namhong</v>
          </cell>
        </row>
        <row r="208">
          <cell r="C208" t="str">
            <v>namhong</v>
          </cell>
        </row>
        <row r="209">
          <cell r="C209" t="str">
            <v>namhong</v>
          </cell>
        </row>
        <row r="210">
          <cell r="C210" t="str">
            <v>namhong</v>
          </cell>
        </row>
        <row r="211">
          <cell r="C211" t="str">
            <v>namhong</v>
          </cell>
        </row>
        <row r="212">
          <cell r="C212" t="str">
            <v>namhong</v>
          </cell>
        </row>
        <row r="213">
          <cell r="C213" t="str">
            <v>ducthuan</v>
          </cell>
        </row>
        <row r="214">
          <cell r="C214" t="str">
            <v>bachong</v>
          </cell>
        </row>
        <row r="215">
          <cell r="C215" t="str">
            <v>bachong</v>
          </cell>
        </row>
        <row r="216">
          <cell r="C216" t="str">
            <v>trungluong</v>
          </cell>
        </row>
        <row r="217">
          <cell r="C217" t="str">
            <v>trungluong</v>
          </cell>
        </row>
        <row r="218">
          <cell r="C218" t="str">
            <v>namhong</v>
          </cell>
        </row>
        <row r="219">
          <cell r="C219" t="str">
            <v>namhong</v>
          </cell>
        </row>
        <row r="220">
          <cell r="C220" t="str">
            <v>namhong</v>
          </cell>
        </row>
        <row r="221">
          <cell r="C221" t="str">
            <v>namhong</v>
          </cell>
        </row>
        <row r="222">
          <cell r="C222" t="str">
            <v>namhong</v>
          </cell>
        </row>
        <row r="223">
          <cell r="C223" t="str">
            <v>daulieu</v>
          </cell>
        </row>
        <row r="224">
          <cell r="C224" t="str">
            <v>namhong</v>
          </cell>
        </row>
        <row r="225">
          <cell r="C225" t="str">
            <v>bachong</v>
          </cell>
        </row>
        <row r="226">
          <cell r="C226" t="str">
            <v>namhong</v>
          </cell>
        </row>
        <row r="227">
          <cell r="C227" t="str">
            <v>ducthuan</v>
          </cell>
        </row>
        <row r="228">
          <cell r="C228" t="str">
            <v>trungluong</v>
          </cell>
        </row>
        <row r="229">
          <cell r="C229" t="str">
            <v>daulieu</v>
          </cell>
        </row>
        <row r="231">
          <cell r="C231" t="str">
            <v>daulieu</v>
          </cell>
        </row>
        <row r="232">
          <cell r="C232" t="str">
            <v>bachong</v>
          </cell>
        </row>
        <row r="233">
          <cell r="C233" t="str">
            <v>ducthuan</v>
          </cell>
        </row>
        <row r="234">
          <cell r="C234" t="str">
            <v>trungluong</v>
          </cell>
        </row>
        <row r="235">
          <cell r="C235" t="str">
            <v>namhong</v>
          </cell>
        </row>
        <row r="237">
          <cell r="C237" t="str">
            <v>bachong</v>
          </cell>
        </row>
        <row r="238">
          <cell r="C238" t="str">
            <v>namhong</v>
          </cell>
        </row>
        <row r="239">
          <cell r="C239" t="str">
            <v>daulieu</v>
          </cell>
        </row>
        <row r="240">
          <cell r="C240" t="str">
            <v>daulieu</v>
          </cell>
        </row>
        <row r="241">
          <cell r="C241" t="str">
            <v>trungluong</v>
          </cell>
        </row>
        <row r="242">
          <cell r="C242" t="str">
            <v>trungluong</v>
          </cell>
        </row>
        <row r="243">
          <cell r="C243" t="str">
            <v>ducthuan</v>
          </cell>
        </row>
        <row r="244">
          <cell r="C244" t="str">
            <v>bachong</v>
          </cell>
        </row>
        <row r="245">
          <cell r="C245" t="str">
            <v>trungluong</v>
          </cell>
        </row>
        <row r="246">
          <cell r="C246" t="str">
            <v>ducthuan</v>
          </cell>
        </row>
        <row r="247">
          <cell r="C247" t="str">
            <v>daulieu</v>
          </cell>
        </row>
        <row r="248">
          <cell r="C248" t="str">
            <v>daulieu</v>
          </cell>
        </row>
        <row r="249">
          <cell r="C249" t="str">
            <v>txhonglinh</v>
          </cell>
        </row>
        <row r="250">
          <cell r="C250" t="str">
            <v>txhonglinh</v>
          </cell>
        </row>
        <row r="251">
          <cell r="C251" t="str">
            <v>txhonglinh</v>
          </cell>
        </row>
        <row r="252">
          <cell r="C252" t="str">
            <v>txhonglinh</v>
          </cell>
        </row>
        <row r="253">
          <cell r="C253" t="str">
            <v>txhonglinh</v>
          </cell>
        </row>
        <row r="254">
          <cell r="C254" t="str">
            <v>txhonglinh</v>
          </cell>
        </row>
        <row r="255">
          <cell r="C255" t="str">
            <v>txhonglinh</v>
          </cell>
        </row>
        <row r="256">
          <cell r="C256" t="str">
            <v>txhonglinh</v>
          </cell>
        </row>
        <row r="257">
          <cell r="C257" t="str">
            <v>txhonglinh</v>
          </cell>
        </row>
        <row r="258">
          <cell r="C258" t="str">
            <v>txhonglinh</v>
          </cell>
        </row>
        <row r="259">
          <cell r="C259" t="str">
            <v>txhonglinh</v>
          </cell>
        </row>
        <row r="260">
          <cell r="C260" t="str">
            <v>txhonglinh</v>
          </cell>
        </row>
        <row r="261">
          <cell r="C261" t="str">
            <v>txhonglinh</v>
          </cell>
        </row>
        <row r="262">
          <cell r="C262" t="str">
            <v>txhonglinh</v>
          </cell>
        </row>
        <row r="263">
          <cell r="C263" t="str">
            <v>txhonglinh</v>
          </cell>
        </row>
        <row r="264">
          <cell r="C264" t="str">
            <v>txhonglinh</v>
          </cell>
        </row>
        <row r="265">
          <cell r="C265" t="str">
            <v>txhonglinh</v>
          </cell>
        </row>
        <row r="266">
          <cell r="C266" t="str">
            <v>txhonglinh</v>
          </cell>
        </row>
        <row r="267">
          <cell r="C267" t="str">
            <v>txhonglinh</v>
          </cell>
        </row>
        <row r="268">
          <cell r="C268" t="str">
            <v>txhonglinh</v>
          </cell>
        </row>
        <row r="269">
          <cell r="C269" t="str">
            <v>txhonglinh</v>
          </cell>
        </row>
        <row r="270">
          <cell r="C270" t="str">
            <v>txhonglinh</v>
          </cell>
        </row>
        <row r="271">
          <cell r="C271" t="str">
            <v>txhonglinh</v>
          </cell>
        </row>
        <row r="272">
          <cell r="C272" t="str">
            <v>txhonglinh</v>
          </cell>
        </row>
        <row r="273">
          <cell r="C273" t="str">
            <v>txhonglinh</v>
          </cell>
        </row>
        <row r="274">
          <cell r="C274" t="str">
            <v>txhonglinh</v>
          </cell>
        </row>
        <row r="275">
          <cell r="C275" t="str">
            <v>txhonglinh</v>
          </cell>
        </row>
        <row r="276">
          <cell r="C276" t="str">
            <v>txhonglinh</v>
          </cell>
        </row>
        <row r="277">
          <cell r="C277" t="str">
            <v>txhonglinh</v>
          </cell>
        </row>
        <row r="278">
          <cell r="C278" t="str">
            <v>txhonglinh</v>
          </cell>
        </row>
        <row r="279">
          <cell r="C279" t="str">
            <v>txhonglinh</v>
          </cell>
        </row>
        <row r="280">
          <cell r="C280" t="str">
            <v>txhonglinh</v>
          </cell>
        </row>
        <row r="281">
          <cell r="C281" t="str">
            <v>txhonglinh</v>
          </cell>
        </row>
        <row r="282">
          <cell r="C282" t="str">
            <v>txhonglinh</v>
          </cell>
        </row>
        <row r="283">
          <cell r="C283" t="str">
            <v>txhonglinh</v>
          </cell>
        </row>
        <row r="284">
          <cell r="C284" t="str">
            <v>txhonglinh</v>
          </cell>
        </row>
        <row r="285">
          <cell r="C285" t="str">
            <v>txhonglinh</v>
          </cell>
        </row>
        <row r="286">
          <cell r="C286" t="str">
            <v>txhonglinh</v>
          </cell>
        </row>
        <row r="287">
          <cell r="C287" t="str">
            <v>txhonglinh</v>
          </cell>
        </row>
        <row r="288">
          <cell r="C288" t="str">
            <v>txhonglinh</v>
          </cell>
        </row>
        <row r="289">
          <cell r="C289" t="str">
            <v>txhonglinh</v>
          </cell>
        </row>
        <row r="290">
          <cell r="C290" t="str">
            <v>txhonglinh</v>
          </cell>
        </row>
        <row r="291">
          <cell r="C291" t="str">
            <v>txhonglinh</v>
          </cell>
        </row>
        <row r="292">
          <cell r="C292" t="str">
            <v>txhonglinh</v>
          </cell>
        </row>
        <row r="293">
          <cell r="C293" t="str">
            <v>txhonglinh</v>
          </cell>
        </row>
        <row r="294">
          <cell r="C294" t="str">
            <v>txhonglinh</v>
          </cell>
        </row>
        <row r="295">
          <cell r="C295" t="str">
            <v>txhonglinh</v>
          </cell>
        </row>
        <row r="296">
          <cell r="C296" t="str">
            <v>txhonglinh</v>
          </cell>
        </row>
        <row r="297">
          <cell r="C297" t="str">
            <v>txhonglinh</v>
          </cell>
        </row>
        <row r="298">
          <cell r="C298" t="str">
            <v>txhonglinh</v>
          </cell>
        </row>
        <row r="299">
          <cell r="C299" t="str">
            <v>txhonglinh</v>
          </cell>
        </row>
        <row r="300">
          <cell r="C300" t="str">
            <v>txhonglinh</v>
          </cell>
        </row>
        <row r="301">
          <cell r="C301" t="str">
            <v>txhonglinh</v>
          </cell>
        </row>
        <row r="302">
          <cell r="C302" t="str">
            <v>txhonglinh</v>
          </cell>
        </row>
        <row r="303">
          <cell r="C303" t="str">
            <v>txhonglinh</v>
          </cell>
        </row>
        <row r="304">
          <cell r="C304" t="str">
            <v>txhonglinh</v>
          </cell>
        </row>
        <row r="305">
          <cell r="C305" t="str">
            <v>txhonglinh</v>
          </cell>
        </row>
        <row r="306">
          <cell r="C306" t="str">
            <v>txhonglinh</v>
          </cell>
        </row>
        <row r="307">
          <cell r="C307" t="str">
            <v>txhonglinh</v>
          </cell>
        </row>
        <row r="308">
          <cell r="C308" t="str">
            <v>txhonglinh</v>
          </cell>
        </row>
        <row r="309">
          <cell r="C309" t="str">
            <v>txhonglinh</v>
          </cell>
        </row>
        <row r="310">
          <cell r="C310" t="str">
            <v>txhonglinh</v>
          </cell>
        </row>
        <row r="311">
          <cell r="C311" t="str">
            <v>txhonglinh</v>
          </cell>
        </row>
        <row r="312">
          <cell r="C312" t="str">
            <v>txhonglinh</v>
          </cell>
        </row>
        <row r="313">
          <cell r="C313" t="str">
            <v>txhonglinh</v>
          </cell>
        </row>
        <row r="314">
          <cell r="C314" t="str">
            <v>txhonglinh</v>
          </cell>
        </row>
        <row r="315">
          <cell r="C315" t="str">
            <v>txhonglinh</v>
          </cell>
        </row>
        <row r="316">
          <cell r="C316" t="str">
            <v>txhonglinh</v>
          </cell>
        </row>
        <row r="317">
          <cell r="C317" t="str">
            <v>txhonglinh</v>
          </cell>
        </row>
        <row r="318">
          <cell r="C318" t="str">
            <v>txhonglinh</v>
          </cell>
        </row>
        <row r="319">
          <cell r="C319" t="str">
            <v>txhonglinh</v>
          </cell>
        </row>
        <row r="320">
          <cell r="C320" t="str">
            <v>txhonglinh</v>
          </cell>
        </row>
        <row r="321">
          <cell r="C321" t="str">
            <v>txhonglinh</v>
          </cell>
        </row>
        <row r="322">
          <cell r="C322" t="str">
            <v>txhonglinh</v>
          </cell>
        </row>
        <row r="323">
          <cell r="C323" t="str">
            <v>txhonglinh</v>
          </cell>
        </row>
        <row r="324">
          <cell r="C324" t="str">
            <v>txhonglinh</v>
          </cell>
        </row>
        <row r="325">
          <cell r="C325" t="str">
            <v>txhonglinh</v>
          </cell>
        </row>
        <row r="326">
          <cell r="C326" t="str">
            <v>txhonglinh</v>
          </cell>
        </row>
        <row r="327">
          <cell r="C327" t="str">
            <v>txhonglinh</v>
          </cell>
        </row>
        <row r="328">
          <cell r="C328" t="str">
            <v>txhonglinh</v>
          </cell>
        </row>
        <row r="329">
          <cell r="C329" t="str">
            <v>txhonglinh</v>
          </cell>
        </row>
        <row r="330">
          <cell r="C330" t="str">
            <v>txhonglinh</v>
          </cell>
        </row>
        <row r="331">
          <cell r="C331" t="str">
            <v>txhonglinh</v>
          </cell>
        </row>
        <row r="332">
          <cell r="C332" t="str">
            <v>txhonglinh</v>
          </cell>
        </row>
        <row r="333">
          <cell r="C333" t="str">
            <v>txhonglinh</v>
          </cell>
        </row>
        <row r="334">
          <cell r="C334" t="str">
            <v>txhonglinh</v>
          </cell>
        </row>
        <row r="335">
          <cell r="C335" t="str">
            <v>txhonglinh</v>
          </cell>
        </row>
        <row r="336">
          <cell r="C336" t="str">
            <v>txhonglinh</v>
          </cell>
        </row>
        <row r="337">
          <cell r="C337" t="str">
            <v>txhonglinh</v>
          </cell>
        </row>
        <row r="338">
          <cell r="C338" t="str">
            <v>txhonglinh</v>
          </cell>
        </row>
        <row r="339">
          <cell r="C339" t="str">
            <v>txhonglinh</v>
          </cell>
        </row>
        <row r="340">
          <cell r="C340" t="str">
            <v>txhonglinh</v>
          </cell>
        </row>
        <row r="341">
          <cell r="C341" t="str">
            <v>txhonglinh</v>
          </cell>
        </row>
        <row r="342">
          <cell r="C342" t="str">
            <v>txhonglinh</v>
          </cell>
        </row>
        <row r="343">
          <cell r="C343" t="str">
            <v>txhonglinh</v>
          </cell>
        </row>
        <row r="344">
          <cell r="C344" t="str">
            <v>txhonglinh</v>
          </cell>
        </row>
        <row r="345">
          <cell r="C345" t="str">
            <v>txhonglinh</v>
          </cell>
        </row>
        <row r="346">
          <cell r="C346" t="str">
            <v>txhonglinh</v>
          </cell>
        </row>
        <row r="347">
          <cell r="C347" t="str">
            <v>txhonglinh</v>
          </cell>
        </row>
        <row r="348">
          <cell r="C348" t="str">
            <v>txhonglinh</v>
          </cell>
        </row>
        <row r="349">
          <cell r="C349" t="str">
            <v>txhonglinh</v>
          </cell>
        </row>
        <row r="350">
          <cell r="C350" t="str">
            <v>txhonglinh</v>
          </cell>
        </row>
        <row r="351">
          <cell r="C351" t="str">
            <v>txhonglinh</v>
          </cell>
        </row>
        <row r="352">
          <cell r="C352" t="str">
            <v>txhonglinh</v>
          </cell>
        </row>
        <row r="353">
          <cell r="C353" t="str">
            <v>txhonglinh</v>
          </cell>
        </row>
        <row r="354">
          <cell r="C354" t="str">
            <v>txhonglinh</v>
          </cell>
        </row>
        <row r="355">
          <cell r="C355" t="str">
            <v>txhonglinh</v>
          </cell>
        </row>
        <row r="356">
          <cell r="C356" t="str">
            <v>txhonglinh</v>
          </cell>
        </row>
        <row r="357">
          <cell r="C357" t="str">
            <v>txhonglinh</v>
          </cell>
        </row>
        <row r="358">
          <cell r="C358" t="str">
            <v>txhonglinh</v>
          </cell>
        </row>
        <row r="359">
          <cell r="C359" t="str">
            <v>txhonglinh</v>
          </cell>
        </row>
        <row r="360">
          <cell r="C360" t="str">
            <v>txhonglinh</v>
          </cell>
        </row>
        <row r="361">
          <cell r="C361" t="str">
            <v>txhonglinh</v>
          </cell>
        </row>
        <row r="362">
          <cell r="C362" t="str">
            <v>txhonglinh</v>
          </cell>
        </row>
        <row r="363">
          <cell r="C363" t="str">
            <v>txhonglinh</v>
          </cell>
        </row>
        <row r="364">
          <cell r="C364" t="str">
            <v>txhonglinh</v>
          </cell>
        </row>
        <row r="365">
          <cell r="C365" t="str">
            <v>txhonglinh</v>
          </cell>
        </row>
        <row r="366">
          <cell r="C366" t="str">
            <v>txhonglinh</v>
          </cell>
        </row>
        <row r="367">
          <cell r="C367" t="str">
            <v>txhonglinh</v>
          </cell>
        </row>
        <row r="368">
          <cell r="C368" t="str">
            <v>txhonglinh</v>
          </cell>
        </row>
        <row r="369">
          <cell r="C369" t="str">
            <v>txhonglinh</v>
          </cell>
        </row>
        <row r="370">
          <cell r="C370" t="str">
            <v>txhonglinh</v>
          </cell>
        </row>
        <row r="371">
          <cell r="C371" t="str">
            <v>txhonglinh</v>
          </cell>
        </row>
        <row r="372">
          <cell r="C372" t="str">
            <v>txhonglinh</v>
          </cell>
        </row>
        <row r="373">
          <cell r="C373" t="str">
            <v>txhonglinh</v>
          </cell>
        </row>
        <row r="374">
          <cell r="C374" t="str">
            <v>txhonglinh</v>
          </cell>
        </row>
        <row r="375">
          <cell r="C375" t="str">
            <v>txhonglinh</v>
          </cell>
        </row>
        <row r="376">
          <cell r="C376" t="str">
            <v>txhonglinh</v>
          </cell>
        </row>
        <row r="377">
          <cell r="C377" t="str">
            <v>txhonglinh</v>
          </cell>
        </row>
        <row r="378">
          <cell r="C378" t="str">
            <v>txhonglinh</v>
          </cell>
        </row>
        <row r="379">
          <cell r="C379" t="str">
            <v>txhonglinh</v>
          </cell>
        </row>
        <row r="380">
          <cell r="C380" t="str">
            <v>txhonglinh</v>
          </cell>
        </row>
        <row r="381">
          <cell r="C381" t="str">
            <v>txhonglinh</v>
          </cell>
        </row>
        <row r="382">
          <cell r="C382" t="str">
            <v>txhonglinh</v>
          </cell>
        </row>
        <row r="383">
          <cell r="C383" t="str">
            <v>txhonglinh</v>
          </cell>
        </row>
        <row r="384">
          <cell r="C384" t="str">
            <v>txhonglinh</v>
          </cell>
        </row>
        <row r="385">
          <cell r="C385" t="str">
            <v>txhonglinh</v>
          </cell>
        </row>
        <row r="386">
          <cell r="C386" t="str">
            <v>txhonglinh</v>
          </cell>
        </row>
        <row r="387">
          <cell r="C387" t="str">
            <v>txhonglinh</v>
          </cell>
        </row>
        <row r="388">
          <cell r="C388" t="str">
            <v>txhonglinh</v>
          </cell>
        </row>
        <row r="389">
          <cell r="C389" t="str">
            <v>txhonglinh</v>
          </cell>
        </row>
        <row r="390">
          <cell r="C390" t="str">
            <v>txhonglinh</v>
          </cell>
        </row>
        <row r="391">
          <cell r="C391" t="str">
            <v>txhonglinh</v>
          </cell>
        </row>
        <row r="392">
          <cell r="C392" t="str">
            <v>txhonglinh</v>
          </cell>
        </row>
        <row r="393">
          <cell r="C393" t="str">
            <v>txhonglinh</v>
          </cell>
        </row>
        <row r="394">
          <cell r="C394" t="str">
            <v>txhonglinh</v>
          </cell>
        </row>
        <row r="395">
          <cell r="C395" t="str">
            <v>txhonglinh</v>
          </cell>
        </row>
        <row r="396">
          <cell r="C396" t="str">
            <v>txhonglinh</v>
          </cell>
        </row>
        <row r="397">
          <cell r="C397" t="str">
            <v>txhonglinh</v>
          </cell>
        </row>
        <row r="398">
          <cell r="C398" t="str">
            <v>txhonglinh</v>
          </cell>
        </row>
        <row r="399">
          <cell r="C399" t="str">
            <v>txhonglinh</v>
          </cell>
        </row>
        <row r="400">
          <cell r="C400" t="str">
            <v>txhonglinh</v>
          </cell>
        </row>
        <row r="401">
          <cell r="C401" t="str">
            <v>txhonglinh</v>
          </cell>
        </row>
        <row r="402">
          <cell r="C402" t="str">
            <v>txhonglinh</v>
          </cell>
        </row>
        <row r="403">
          <cell r="C403" t="str">
            <v>txhonglinh</v>
          </cell>
        </row>
        <row r="404">
          <cell r="C404" t="str">
            <v>txhonglinh</v>
          </cell>
        </row>
        <row r="405">
          <cell r="C405" t="str">
            <v>txhonglinh</v>
          </cell>
        </row>
        <row r="406">
          <cell r="C406" t="str">
            <v>txhonglinh</v>
          </cell>
        </row>
        <row r="407">
          <cell r="C407" t="str">
            <v>txhonglinh</v>
          </cell>
        </row>
        <row r="408">
          <cell r="C408" t="str">
            <v>txhonglinh</v>
          </cell>
        </row>
        <row r="409">
          <cell r="C409" t="str">
            <v>txhonglinh</v>
          </cell>
        </row>
        <row r="410">
          <cell r="C410" t="str">
            <v>txhonglinh</v>
          </cell>
        </row>
        <row r="411">
          <cell r="C411" t="str">
            <v>txhonglinh</v>
          </cell>
        </row>
        <row r="412">
          <cell r="C412" t="str">
            <v>txhonglinh</v>
          </cell>
        </row>
        <row r="413">
          <cell r="C413" t="str">
            <v>txhonglinh</v>
          </cell>
        </row>
        <row r="414">
          <cell r="C414" t="str">
            <v>txhonglinh</v>
          </cell>
        </row>
        <row r="415">
          <cell r="C415" t="str">
            <v>txhonglinh</v>
          </cell>
        </row>
        <row r="416">
          <cell r="C416" t="str">
            <v>txhonglinh</v>
          </cell>
        </row>
        <row r="417">
          <cell r="C417" t="str">
            <v>txhonglinh</v>
          </cell>
        </row>
        <row r="418">
          <cell r="C418" t="str">
            <v>txhonglinh</v>
          </cell>
        </row>
        <row r="419">
          <cell r="C419" t="str">
            <v>txhonglinh</v>
          </cell>
        </row>
        <row r="420">
          <cell r="C420" t="str">
            <v>txhonglinh</v>
          </cell>
        </row>
        <row r="421">
          <cell r="C421" t="str">
            <v>txhonglinh</v>
          </cell>
        </row>
        <row r="422">
          <cell r="C422" t="str">
            <v>txhonglinh</v>
          </cell>
        </row>
        <row r="423">
          <cell r="C423" t="str">
            <v>txhonglinh</v>
          </cell>
        </row>
        <row r="424">
          <cell r="C424" t="str">
            <v>txhonglinh</v>
          </cell>
        </row>
        <row r="425">
          <cell r="C425" t="str">
            <v>txhonglinh</v>
          </cell>
        </row>
        <row r="426">
          <cell r="C426" t="str">
            <v>txhonglinh</v>
          </cell>
        </row>
        <row r="427">
          <cell r="C427" t="str">
            <v>txhonglinh</v>
          </cell>
        </row>
        <row r="428">
          <cell r="C428" t="str">
            <v>txhonglinh</v>
          </cell>
        </row>
        <row r="429">
          <cell r="C429" t="str">
            <v>txhonglinh</v>
          </cell>
        </row>
        <row r="430">
          <cell r="C430" t="str">
            <v>txhonglinh</v>
          </cell>
        </row>
        <row r="431">
          <cell r="C431" t="str">
            <v>txhonglinh</v>
          </cell>
        </row>
        <row r="432">
          <cell r="C432" t="str">
            <v>txhonglinh</v>
          </cell>
        </row>
        <row r="433">
          <cell r="C433" t="str">
            <v>txhonglinh</v>
          </cell>
        </row>
        <row r="434">
          <cell r="C434" t="str">
            <v>txhonglinh</v>
          </cell>
        </row>
        <row r="435">
          <cell r="C435" t="str">
            <v>txhonglinh</v>
          </cell>
        </row>
        <row r="436">
          <cell r="C436" t="str">
            <v>txhonglinh</v>
          </cell>
        </row>
        <row r="437">
          <cell r="C437" t="str">
            <v>txhonglinh</v>
          </cell>
        </row>
        <row r="438">
          <cell r="C438" t="str">
            <v>txhonglinh</v>
          </cell>
        </row>
        <row r="439">
          <cell r="C439" t="str">
            <v>txhonglinh</v>
          </cell>
        </row>
        <row r="440">
          <cell r="C440" t="str">
            <v>txhonglinh</v>
          </cell>
        </row>
        <row r="441">
          <cell r="C441" t="str">
            <v>txhonglinh</v>
          </cell>
        </row>
        <row r="442">
          <cell r="C442" t="str">
            <v>txhonglinh</v>
          </cell>
        </row>
        <row r="443">
          <cell r="C443" t="str">
            <v>txhonglinh</v>
          </cell>
        </row>
        <row r="444">
          <cell r="C444" t="str">
            <v>txhonglinh</v>
          </cell>
        </row>
        <row r="445">
          <cell r="C445" t="str">
            <v>txhonglinh</v>
          </cell>
        </row>
        <row r="446">
          <cell r="C446" t="str">
            <v>txhonglinh</v>
          </cell>
        </row>
        <row r="447">
          <cell r="C447" t="str">
            <v>txhonglinh</v>
          </cell>
        </row>
        <row r="448">
          <cell r="C448" t="str">
            <v>txhonglinh</v>
          </cell>
        </row>
        <row r="449">
          <cell r="C449" t="str">
            <v>txhonglinh</v>
          </cell>
        </row>
        <row r="450">
          <cell r="C450" t="str">
            <v>txhonglinh</v>
          </cell>
        </row>
        <row r="451">
          <cell r="C451" t="str">
            <v>txhonglinh</v>
          </cell>
        </row>
        <row r="452">
          <cell r="C452" t="str">
            <v>txhonglinh</v>
          </cell>
        </row>
        <row r="453">
          <cell r="C453" t="str">
            <v>txhonglinh</v>
          </cell>
        </row>
        <row r="454">
          <cell r="C454" t="str">
            <v>txhonglinh</v>
          </cell>
        </row>
        <row r="455">
          <cell r="C455" t="str">
            <v>txhonglinh</v>
          </cell>
        </row>
        <row r="456">
          <cell r="C456" t="str">
            <v>txhonglinh</v>
          </cell>
        </row>
        <row r="457">
          <cell r="C457" t="str">
            <v>txhonglinh</v>
          </cell>
        </row>
        <row r="458">
          <cell r="C458" t="str">
            <v>txhonglinh</v>
          </cell>
        </row>
        <row r="459">
          <cell r="C459" t="str">
            <v>txhonglinh</v>
          </cell>
        </row>
        <row r="460">
          <cell r="C460" t="str">
            <v>txhonglinh</v>
          </cell>
        </row>
        <row r="461">
          <cell r="C461" t="str">
            <v>txhonglinh</v>
          </cell>
        </row>
        <row r="462">
          <cell r="C462" t="str">
            <v>txhonglinh</v>
          </cell>
        </row>
        <row r="463">
          <cell r="C463" t="str">
            <v>txhonglinh</v>
          </cell>
        </row>
        <row r="464">
          <cell r="C464" t="str">
            <v>txhonglinh</v>
          </cell>
        </row>
        <row r="465">
          <cell r="C465" t="str">
            <v>txhonglinh</v>
          </cell>
        </row>
        <row r="466">
          <cell r="C466" t="str">
            <v>txhonglinh</v>
          </cell>
        </row>
        <row r="467">
          <cell r="C467" t="str">
            <v>txhonglinh</v>
          </cell>
        </row>
        <row r="468">
          <cell r="C468" t="str">
            <v>txhonglinh</v>
          </cell>
        </row>
        <row r="469">
          <cell r="C469" t="str">
            <v>txhonglinh</v>
          </cell>
        </row>
        <row r="470">
          <cell r="C470" t="str">
            <v>txhonglinh</v>
          </cell>
        </row>
        <row r="471">
          <cell r="C471" t="str">
            <v>txhonglinh</v>
          </cell>
        </row>
        <row r="472">
          <cell r="C472" t="str">
            <v>txhonglinh</v>
          </cell>
        </row>
        <row r="473">
          <cell r="C473" t="str">
            <v>txhonglinh</v>
          </cell>
        </row>
        <row r="474">
          <cell r="C474" t="str">
            <v>txhonglinh</v>
          </cell>
        </row>
        <row r="475">
          <cell r="C475" t="str">
            <v>txhonglinh</v>
          </cell>
        </row>
        <row r="476">
          <cell r="C476" t="str">
            <v>txhonglinh</v>
          </cell>
        </row>
        <row r="477">
          <cell r="C477" t="str">
            <v>txhonglinh</v>
          </cell>
        </row>
        <row r="478">
          <cell r="C478" t="str">
            <v>txhonglinh</v>
          </cell>
        </row>
        <row r="479">
          <cell r="C479" t="str">
            <v>txhonglinh</v>
          </cell>
        </row>
        <row r="480">
          <cell r="C480" t="str">
            <v>txhonglinh</v>
          </cell>
        </row>
        <row r="481">
          <cell r="C481" t="str">
            <v>txhonglinh</v>
          </cell>
        </row>
        <row r="482">
          <cell r="C482" t="str">
            <v>txhonglinh</v>
          </cell>
        </row>
        <row r="483">
          <cell r="C483" t="str">
            <v>txhonglinh</v>
          </cell>
        </row>
        <row r="484">
          <cell r="C484" t="str">
            <v>txhonglinh</v>
          </cell>
        </row>
        <row r="485">
          <cell r="C485" t="str">
            <v>txhonglinh</v>
          </cell>
        </row>
        <row r="486">
          <cell r="C486" t="str">
            <v>txhonglinh</v>
          </cell>
        </row>
        <row r="487">
          <cell r="C487" t="str">
            <v>txhonglinh</v>
          </cell>
        </row>
        <row r="488">
          <cell r="C488" t="str">
            <v>txhonglinh</v>
          </cell>
        </row>
        <row r="489">
          <cell r="C489" t="str">
            <v>txhonglinh</v>
          </cell>
        </row>
        <row r="490">
          <cell r="C490" t="str">
            <v>txhonglinh</v>
          </cell>
        </row>
        <row r="491">
          <cell r="C491" t="str">
            <v>txhonglinh</v>
          </cell>
        </row>
        <row r="492">
          <cell r="C492" t="str">
            <v>txhonglinh</v>
          </cell>
        </row>
        <row r="493">
          <cell r="C493" t="str">
            <v>txhonglinh</v>
          </cell>
        </row>
        <row r="494">
          <cell r="C494" t="str">
            <v>txhonglinh</v>
          </cell>
        </row>
        <row r="495">
          <cell r="C495" t="str">
            <v>txhonglinh</v>
          </cell>
        </row>
        <row r="496">
          <cell r="C496" t="str">
            <v>txhonglinh</v>
          </cell>
        </row>
        <row r="497">
          <cell r="C497" t="str">
            <v>txhonglinh</v>
          </cell>
        </row>
        <row r="498">
          <cell r="C498" t="str">
            <v>txhonglinh</v>
          </cell>
        </row>
        <row r="499">
          <cell r="C499" t="str">
            <v>txhonglinh</v>
          </cell>
        </row>
        <row r="500">
          <cell r="C500" t="str">
            <v>txhonglinh</v>
          </cell>
        </row>
        <row r="501">
          <cell r="C501" t="str">
            <v>txhonglinh</v>
          </cell>
        </row>
        <row r="502">
          <cell r="C502" t="str">
            <v>txhonglinh</v>
          </cell>
        </row>
        <row r="503">
          <cell r="C503" t="str">
            <v>txhonglinh</v>
          </cell>
        </row>
        <row r="504">
          <cell r="C504" t="str">
            <v>txhonglinh</v>
          </cell>
        </row>
        <row r="505">
          <cell r="C505" t="str">
            <v>txhonglinh</v>
          </cell>
        </row>
        <row r="506">
          <cell r="C506" t="str">
            <v>txhonglinh</v>
          </cell>
        </row>
        <row r="507">
          <cell r="C507" t="str">
            <v>txhonglinh</v>
          </cell>
        </row>
        <row r="508">
          <cell r="C508" t="str">
            <v>txhonglinh</v>
          </cell>
        </row>
        <row r="509">
          <cell r="C509" t="str">
            <v>txhonglinh</v>
          </cell>
        </row>
        <row r="510">
          <cell r="C510" t="str">
            <v>txhonglinh</v>
          </cell>
        </row>
        <row r="511">
          <cell r="C511" t="str">
            <v>txhonglinh</v>
          </cell>
        </row>
        <row r="512">
          <cell r="C512" t="str">
            <v>txhonglinh</v>
          </cell>
        </row>
        <row r="513">
          <cell r="C513" t="str">
            <v>txhonglinh</v>
          </cell>
        </row>
        <row r="514">
          <cell r="C514" t="str">
            <v>txhonglinh</v>
          </cell>
        </row>
        <row r="515">
          <cell r="C515" t="str">
            <v>txhonglinh</v>
          </cell>
        </row>
        <row r="516">
          <cell r="C516" t="str">
            <v>txhonglinh</v>
          </cell>
        </row>
        <row r="517">
          <cell r="C517" t="str">
            <v>txhonglinh</v>
          </cell>
        </row>
        <row r="518">
          <cell r="C518" t="str">
            <v>txhonglinh</v>
          </cell>
        </row>
        <row r="519">
          <cell r="C519" t="str">
            <v>txhonglinh</v>
          </cell>
        </row>
        <row r="520">
          <cell r="C520" t="str">
            <v>txhonglinh</v>
          </cell>
        </row>
        <row r="521">
          <cell r="C521" t="str">
            <v>txhonglinh</v>
          </cell>
        </row>
        <row r="522">
          <cell r="C522" t="str">
            <v>txhonglinh</v>
          </cell>
        </row>
        <row r="523">
          <cell r="C523" t="str">
            <v>txhonglinh</v>
          </cell>
        </row>
        <row r="524">
          <cell r="C524" t="str">
            <v>txhonglinh</v>
          </cell>
        </row>
        <row r="525">
          <cell r="C525" t="str">
            <v>txhonglinh</v>
          </cell>
        </row>
        <row r="526">
          <cell r="C526" t="str">
            <v>txhonglinh</v>
          </cell>
        </row>
        <row r="527">
          <cell r="C527" t="str">
            <v>txhonglinh</v>
          </cell>
        </row>
        <row r="528">
          <cell r="C528" t="str">
            <v>txhonglinh</v>
          </cell>
        </row>
        <row r="529">
          <cell r="C529" t="str">
            <v>txhonglinh</v>
          </cell>
        </row>
        <row r="530">
          <cell r="C530" t="str">
            <v>txhonglinh</v>
          </cell>
        </row>
        <row r="531">
          <cell r="C531" t="str">
            <v>txhonglinh</v>
          </cell>
        </row>
        <row r="532">
          <cell r="C532" t="str">
            <v>txhonglinh</v>
          </cell>
        </row>
        <row r="533">
          <cell r="C533" t="str">
            <v>txhonglinh</v>
          </cell>
        </row>
        <row r="534">
          <cell r="C534" t="str">
            <v>txhonglinh</v>
          </cell>
        </row>
        <row r="535">
          <cell r="C535" t="str">
            <v>txhonglinh</v>
          </cell>
        </row>
        <row r="536">
          <cell r="C536" t="str">
            <v>txhonglinh</v>
          </cell>
        </row>
        <row r="537">
          <cell r="C537" t="str">
            <v>txhonglinh</v>
          </cell>
        </row>
        <row r="538">
          <cell r="C538" t="str">
            <v>txhonglinh</v>
          </cell>
        </row>
        <row r="539">
          <cell r="C539" t="str">
            <v>txhonglinh</v>
          </cell>
        </row>
        <row r="540">
          <cell r="C540" t="str">
            <v>txhonglinh</v>
          </cell>
        </row>
        <row r="541">
          <cell r="C541" t="str">
            <v>txhonglinh</v>
          </cell>
        </row>
        <row r="542">
          <cell r="C542" t="str">
            <v>txhonglinh</v>
          </cell>
        </row>
        <row r="543">
          <cell r="C543" t="str">
            <v>txhonglinh</v>
          </cell>
        </row>
        <row r="544">
          <cell r="C544" t="str">
            <v>txhonglinh</v>
          </cell>
        </row>
        <row r="545">
          <cell r="C545" t="str">
            <v>txhonglinh</v>
          </cell>
        </row>
        <row r="546">
          <cell r="C546" t="str">
            <v>txhonglinh</v>
          </cell>
        </row>
        <row r="547">
          <cell r="C547" t="str">
            <v>txhonglinh</v>
          </cell>
        </row>
        <row r="548">
          <cell r="C548" t="str">
            <v>txhonglinh</v>
          </cell>
        </row>
        <row r="549">
          <cell r="C549" t="str">
            <v>txhonglinh</v>
          </cell>
        </row>
        <row r="550">
          <cell r="C550" t="str">
            <v>txhonglinh</v>
          </cell>
        </row>
        <row r="551">
          <cell r="C551" t="str">
            <v>txhonglinh</v>
          </cell>
        </row>
        <row r="552">
          <cell r="C552" t="str">
            <v>txhonglinh</v>
          </cell>
        </row>
        <row r="553">
          <cell r="C553" t="str">
            <v>txhonglinh</v>
          </cell>
        </row>
        <row r="554">
          <cell r="C554" t="str">
            <v>txhonglinh</v>
          </cell>
        </row>
        <row r="555">
          <cell r="C555" t="str">
            <v>txhonglinh</v>
          </cell>
        </row>
        <row r="556">
          <cell r="C556" t="str">
            <v>txhonglinh</v>
          </cell>
        </row>
        <row r="557">
          <cell r="C557" t="str">
            <v>txhonglinh</v>
          </cell>
        </row>
        <row r="558">
          <cell r="C558" t="str">
            <v>txhonglinh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6"/>
  <sheetViews>
    <sheetView zoomScalePageLayoutView="0" workbookViewId="0" topLeftCell="A4">
      <selection activeCell="A3" sqref="A3:H3"/>
    </sheetView>
  </sheetViews>
  <sheetFormatPr defaultColWidth="7.8515625" defaultRowHeight="12.75"/>
  <cols>
    <col min="1" max="1" width="6.28125" style="4" customWidth="1"/>
    <col min="2" max="2" width="19.28125" style="4" customWidth="1"/>
    <col min="3" max="7" width="7.8515625" style="5" customWidth="1"/>
    <col min="8" max="8" width="26.7109375" style="5" customWidth="1"/>
    <col min="9" max="9" width="22.7109375" style="5" customWidth="1"/>
    <col min="10" max="16384" width="7.8515625" style="5" customWidth="1"/>
  </cols>
  <sheetData>
    <row r="1" ht="21.75" customHeight="1">
      <c r="B1" s="19" t="s">
        <v>79</v>
      </c>
    </row>
    <row r="2" spans="1:8" ht="27" customHeight="1">
      <c r="A2" s="433" t="s">
        <v>115</v>
      </c>
      <c r="B2" s="433"/>
      <c r="C2" s="433"/>
      <c r="D2" s="433"/>
      <c r="E2" s="433"/>
      <c r="F2" s="433"/>
      <c r="G2" s="433"/>
      <c r="H2" s="433"/>
    </row>
    <row r="3" spans="1:10" ht="61.5" customHeight="1" thickBot="1">
      <c r="A3" s="436" t="s">
        <v>110</v>
      </c>
      <c r="B3" s="436"/>
      <c r="C3" s="436"/>
      <c r="D3" s="436"/>
      <c r="E3" s="436"/>
      <c r="F3" s="436"/>
      <c r="G3" s="436"/>
      <c r="H3" s="436"/>
      <c r="I3" s="6"/>
      <c r="J3" s="6"/>
    </row>
    <row r="4" spans="1:9" ht="33.75" customHeight="1">
      <c r="A4" s="13" t="s">
        <v>12</v>
      </c>
      <c r="B4" s="14" t="s">
        <v>40</v>
      </c>
      <c r="C4" s="434" t="s">
        <v>41</v>
      </c>
      <c r="D4" s="434"/>
      <c r="E4" s="434"/>
      <c r="F4" s="434"/>
      <c r="G4" s="434"/>
      <c r="H4" s="435"/>
      <c r="I4" s="15"/>
    </row>
    <row r="5" spans="1:9" ht="33.75" customHeight="1">
      <c r="A5" s="18">
        <v>1</v>
      </c>
      <c r="B5" s="10" t="s">
        <v>82</v>
      </c>
      <c r="C5" s="431" t="s">
        <v>86</v>
      </c>
      <c r="D5" s="431"/>
      <c r="E5" s="431"/>
      <c r="F5" s="431"/>
      <c r="G5" s="431"/>
      <c r="H5" s="432"/>
      <c r="I5" s="15"/>
    </row>
    <row r="6" spans="1:9" s="8" customFormat="1" ht="26.25" customHeight="1">
      <c r="A6" s="9">
        <v>2</v>
      </c>
      <c r="B6" s="10" t="s">
        <v>83</v>
      </c>
      <c r="C6" s="431" t="s">
        <v>80</v>
      </c>
      <c r="D6" s="431"/>
      <c r="E6" s="431"/>
      <c r="F6" s="431"/>
      <c r="G6" s="431"/>
      <c r="H6" s="432"/>
      <c r="I6" s="16"/>
    </row>
    <row r="7" spans="1:9" s="8" customFormat="1" ht="25.5" customHeight="1">
      <c r="A7" s="9">
        <v>3</v>
      </c>
      <c r="B7" s="10" t="s">
        <v>84</v>
      </c>
      <c r="C7" s="431" t="s">
        <v>81</v>
      </c>
      <c r="D7" s="431"/>
      <c r="E7" s="431"/>
      <c r="F7" s="431"/>
      <c r="G7" s="431"/>
      <c r="H7" s="432"/>
      <c r="I7" s="16"/>
    </row>
    <row r="8" spans="1:9" s="8" customFormat="1" ht="34.5" customHeight="1">
      <c r="A8" s="9">
        <v>4</v>
      </c>
      <c r="B8" s="10" t="s">
        <v>85</v>
      </c>
      <c r="C8" s="431" t="s">
        <v>87</v>
      </c>
      <c r="D8" s="431"/>
      <c r="E8" s="431"/>
      <c r="F8" s="431"/>
      <c r="G8" s="431"/>
      <c r="H8" s="432"/>
      <c r="I8" s="16"/>
    </row>
    <row r="9" spans="1:18" s="8" customFormat="1" ht="52.5" customHeight="1">
      <c r="A9" s="9">
        <v>5</v>
      </c>
      <c r="B9" s="10" t="s">
        <v>107</v>
      </c>
      <c r="C9" s="431" t="s">
        <v>88</v>
      </c>
      <c r="D9" s="431"/>
      <c r="E9" s="431"/>
      <c r="F9" s="431"/>
      <c r="G9" s="431"/>
      <c r="H9" s="432"/>
      <c r="I9" s="16"/>
      <c r="M9" s="423"/>
      <c r="N9" s="424"/>
      <c r="O9" s="424"/>
      <c r="P9" s="424"/>
      <c r="Q9" s="424"/>
      <c r="R9" s="425"/>
    </row>
    <row r="10" spans="1:9" s="8" customFormat="1" ht="43.5" customHeight="1">
      <c r="A10" s="9">
        <v>6</v>
      </c>
      <c r="B10" s="10" t="s">
        <v>108</v>
      </c>
      <c r="C10" s="431" t="s">
        <v>89</v>
      </c>
      <c r="D10" s="431"/>
      <c r="E10" s="431"/>
      <c r="F10" s="431"/>
      <c r="G10" s="431"/>
      <c r="H10" s="432"/>
      <c r="I10" s="16"/>
    </row>
    <row r="11" spans="1:12" s="8" customFormat="1" ht="44.25" customHeight="1">
      <c r="A11" s="9">
        <v>7</v>
      </c>
      <c r="B11" s="10" t="s">
        <v>76</v>
      </c>
      <c r="C11" s="431" t="s">
        <v>113</v>
      </c>
      <c r="D11" s="431"/>
      <c r="E11" s="431"/>
      <c r="F11" s="431"/>
      <c r="G11" s="431"/>
      <c r="H11" s="432"/>
      <c r="I11" s="16"/>
      <c r="L11" s="7"/>
    </row>
    <row r="12" spans="1:9" s="8" customFormat="1" ht="43.5" customHeight="1">
      <c r="A12" s="9">
        <v>8</v>
      </c>
      <c r="B12" s="10" t="s">
        <v>77</v>
      </c>
      <c r="C12" s="431" t="s">
        <v>90</v>
      </c>
      <c r="D12" s="431"/>
      <c r="E12" s="431"/>
      <c r="F12" s="431"/>
      <c r="G12" s="431"/>
      <c r="H12" s="432"/>
      <c r="I12" s="16"/>
    </row>
    <row r="13" spans="1:9" s="8" customFormat="1" ht="43.5" customHeight="1">
      <c r="A13" s="9">
        <v>9</v>
      </c>
      <c r="B13" s="10" t="s">
        <v>106</v>
      </c>
      <c r="C13" s="428" t="s">
        <v>114</v>
      </c>
      <c r="D13" s="429"/>
      <c r="E13" s="429"/>
      <c r="F13" s="429"/>
      <c r="G13" s="429"/>
      <c r="H13" s="430"/>
      <c r="I13" s="16"/>
    </row>
    <row r="14" spans="1:9" s="8" customFormat="1" ht="38.25" customHeight="1">
      <c r="A14" s="9">
        <v>10</v>
      </c>
      <c r="B14" s="10" t="s">
        <v>91</v>
      </c>
      <c r="C14" s="428" t="s">
        <v>93</v>
      </c>
      <c r="D14" s="429"/>
      <c r="E14" s="429"/>
      <c r="F14" s="429"/>
      <c r="G14" s="429"/>
      <c r="H14" s="430"/>
      <c r="I14" s="16"/>
    </row>
    <row r="15" spans="1:9" s="8" customFormat="1" ht="24" customHeight="1">
      <c r="A15" s="9">
        <v>11</v>
      </c>
      <c r="B15" s="10" t="s">
        <v>92</v>
      </c>
      <c r="C15" s="428" t="s">
        <v>103</v>
      </c>
      <c r="D15" s="429"/>
      <c r="E15" s="429"/>
      <c r="F15" s="429"/>
      <c r="G15" s="429"/>
      <c r="H15" s="430"/>
      <c r="I15" s="16"/>
    </row>
    <row r="16" spans="1:9" s="8" customFormat="1" ht="33" customHeight="1">
      <c r="A16" s="9">
        <v>12</v>
      </c>
      <c r="B16" s="10" t="s">
        <v>94</v>
      </c>
      <c r="C16" s="428" t="s">
        <v>95</v>
      </c>
      <c r="D16" s="429"/>
      <c r="E16" s="429"/>
      <c r="F16" s="429"/>
      <c r="G16" s="429"/>
      <c r="H16" s="430"/>
      <c r="I16" s="16"/>
    </row>
    <row r="17" spans="1:9" s="8" customFormat="1" ht="33" customHeight="1">
      <c r="A17" s="9">
        <v>13</v>
      </c>
      <c r="B17" s="10" t="s">
        <v>96</v>
      </c>
      <c r="C17" s="428" t="s">
        <v>97</v>
      </c>
      <c r="D17" s="429"/>
      <c r="E17" s="429"/>
      <c r="F17" s="429"/>
      <c r="G17" s="429"/>
      <c r="H17" s="430"/>
      <c r="I17" s="16"/>
    </row>
    <row r="18" spans="1:9" s="8" customFormat="1" ht="30.75" customHeight="1">
      <c r="A18" s="9">
        <v>14</v>
      </c>
      <c r="B18" s="10" t="s">
        <v>99</v>
      </c>
      <c r="C18" s="428" t="s">
        <v>98</v>
      </c>
      <c r="D18" s="429"/>
      <c r="E18" s="429"/>
      <c r="F18" s="429"/>
      <c r="G18" s="429"/>
      <c r="H18" s="430"/>
      <c r="I18" s="16"/>
    </row>
    <row r="19" spans="1:9" s="8" customFormat="1" ht="35.25" customHeight="1">
      <c r="A19" s="9">
        <v>15</v>
      </c>
      <c r="B19" s="10" t="s">
        <v>100</v>
      </c>
      <c r="C19" s="428" t="s">
        <v>102</v>
      </c>
      <c r="D19" s="429"/>
      <c r="E19" s="429"/>
      <c r="F19" s="429"/>
      <c r="G19" s="429"/>
      <c r="H19" s="430"/>
      <c r="I19" s="16"/>
    </row>
    <row r="20" spans="1:9" s="8" customFormat="1" ht="35.25" customHeight="1" thickBot="1">
      <c r="A20" s="11">
        <v>16</v>
      </c>
      <c r="B20" s="12" t="s">
        <v>101</v>
      </c>
      <c r="C20" s="426" t="s">
        <v>104</v>
      </c>
      <c r="D20" s="426"/>
      <c r="E20" s="426"/>
      <c r="F20" s="426"/>
      <c r="G20" s="426"/>
      <c r="H20" s="427"/>
      <c r="I20" s="16"/>
    </row>
    <row r="21" s="8" customFormat="1" ht="39.75" customHeight="1">
      <c r="I21" s="17"/>
    </row>
    <row r="22" ht="18">
      <c r="I22" s="15"/>
    </row>
    <row r="23" ht="18">
      <c r="I23" s="15"/>
    </row>
    <row r="24" ht="18">
      <c r="I24" s="15"/>
    </row>
    <row r="25" ht="18">
      <c r="I25" s="15"/>
    </row>
    <row r="26" ht="11.25" customHeight="1">
      <c r="I26" s="15"/>
    </row>
    <row r="27" ht="18">
      <c r="I27" s="15"/>
    </row>
    <row r="28" ht="18">
      <c r="I28" s="15"/>
    </row>
    <row r="29" ht="18">
      <c r="I29" s="15"/>
    </row>
    <row r="30" ht="18">
      <c r="I30" s="15"/>
    </row>
    <row r="31" ht="18">
      <c r="I31" s="15"/>
    </row>
    <row r="32" ht="18">
      <c r="I32" s="15"/>
    </row>
    <row r="33" ht="18">
      <c r="I33" s="15"/>
    </row>
    <row r="34" ht="18">
      <c r="I34" s="15"/>
    </row>
    <row r="35" ht="18">
      <c r="I35" s="15"/>
    </row>
    <row r="36" ht="18">
      <c r="I36" s="15"/>
    </row>
  </sheetData>
  <sheetProtection/>
  <mergeCells count="20">
    <mergeCell ref="C12:H12"/>
    <mergeCell ref="C8:H8"/>
    <mergeCell ref="C9:H9"/>
    <mergeCell ref="C10:H10"/>
    <mergeCell ref="A2:H2"/>
    <mergeCell ref="C4:H4"/>
    <mergeCell ref="C6:H6"/>
    <mergeCell ref="C7:H7"/>
    <mergeCell ref="A3:H3"/>
    <mergeCell ref="C5:H5"/>
    <mergeCell ref="M9:R9"/>
    <mergeCell ref="C20:H20"/>
    <mergeCell ref="C13:H13"/>
    <mergeCell ref="C14:H14"/>
    <mergeCell ref="C19:H19"/>
    <mergeCell ref="C18:H18"/>
    <mergeCell ref="C17:H17"/>
    <mergeCell ref="C16:H16"/>
    <mergeCell ref="C15:H15"/>
    <mergeCell ref="C11:H11"/>
  </mergeCells>
  <printOptions/>
  <pageMargins left="0.75" right="0.4" top="0.5" bottom="0.5" header="0.5" footer="0.5"/>
  <pageSetup horizontalDpi="600" verticalDpi="600" orientation="portrait" paperSize="9" r:id="rId1"/>
  <headerFooter alignWithMargins="0">
    <oddFooter>&amp;R48</oddFooter>
  </headerFooter>
</worksheet>
</file>

<file path=xl/worksheets/sheet10.xml><?xml version="1.0" encoding="utf-8"?>
<worksheet xmlns="http://schemas.openxmlformats.org/spreadsheetml/2006/main" xmlns:r="http://schemas.openxmlformats.org/officeDocument/2006/relationships">
  <dimension ref="A1:R67"/>
  <sheetViews>
    <sheetView showZeros="0" zoomScalePageLayoutView="0" workbookViewId="0" topLeftCell="C13">
      <selection activeCell="O42" sqref="O42"/>
    </sheetView>
  </sheetViews>
  <sheetFormatPr defaultColWidth="9.140625" defaultRowHeight="12.75"/>
  <cols>
    <col min="1" max="1" width="5.140625" style="50" bestFit="1" customWidth="1"/>
    <col min="2" max="2" width="58.57421875" style="50" customWidth="1"/>
    <col min="3" max="3" width="7.421875" style="65" customWidth="1"/>
    <col min="4" max="4" width="9.28125" style="50" customWidth="1"/>
    <col min="5" max="5" width="7.140625" style="50" customWidth="1"/>
    <col min="6" max="6" width="9.7109375" style="50" customWidth="1"/>
    <col min="7" max="7" width="11.28125" style="50" customWidth="1"/>
    <col min="8" max="8" width="10.8515625" style="50" customWidth="1"/>
    <col min="9" max="9" width="10.00390625" style="50" customWidth="1"/>
    <col min="10" max="10" width="10.421875" style="50" customWidth="1"/>
    <col min="11" max="11" width="7.140625" style="50" customWidth="1"/>
    <col min="12" max="12" width="9.57421875" style="50" customWidth="1"/>
    <col min="13" max="13" width="7.8515625" style="50" customWidth="1"/>
    <col min="14" max="14" width="8.57421875" style="50" customWidth="1"/>
    <col min="15" max="15" width="7.140625" style="50" customWidth="1"/>
    <col min="16" max="16" width="9.140625" style="50" customWidth="1"/>
    <col min="17" max="16384" width="9.140625" style="50" customWidth="1"/>
  </cols>
  <sheetData>
    <row r="1" spans="1:15" ht="21" customHeight="1">
      <c r="A1" s="465" t="s">
        <v>157</v>
      </c>
      <c r="B1" s="465"/>
      <c r="C1" s="57"/>
      <c r="D1" s="58"/>
      <c r="E1" s="58"/>
      <c r="F1" s="58"/>
      <c r="G1" s="58"/>
      <c r="H1" s="58"/>
      <c r="I1" s="58"/>
      <c r="J1" s="58"/>
      <c r="K1" s="58"/>
      <c r="L1" s="58"/>
      <c r="M1" s="58"/>
      <c r="N1" s="58"/>
      <c r="O1" s="58"/>
    </row>
    <row r="2" spans="1:15" ht="12.75">
      <c r="A2" s="484" t="s">
        <v>659</v>
      </c>
      <c r="B2" s="484"/>
      <c r="C2" s="484"/>
      <c r="D2" s="484"/>
      <c r="E2" s="484"/>
      <c r="F2" s="484"/>
      <c r="G2" s="484"/>
      <c r="H2" s="484"/>
      <c r="I2" s="484"/>
      <c r="J2" s="484"/>
      <c r="K2" s="484"/>
      <c r="L2" s="484"/>
      <c r="M2" s="484"/>
      <c r="N2" s="484"/>
      <c r="O2" s="484"/>
    </row>
    <row r="3" spans="1:15" ht="12.75">
      <c r="A3" s="485" t="s">
        <v>250</v>
      </c>
      <c r="B3" s="485"/>
      <c r="C3" s="485"/>
      <c r="D3" s="485"/>
      <c r="E3" s="485"/>
      <c r="F3" s="485"/>
      <c r="G3" s="485"/>
      <c r="H3" s="485"/>
      <c r="I3" s="485"/>
      <c r="J3" s="485"/>
      <c r="K3" s="485"/>
      <c r="L3" s="485"/>
      <c r="M3" s="485"/>
      <c r="N3" s="485"/>
      <c r="O3" s="485"/>
    </row>
    <row r="4" spans="1:17" ht="66.75" customHeight="1">
      <c r="A4" s="483" t="s">
        <v>12</v>
      </c>
      <c r="B4" s="483" t="s">
        <v>211</v>
      </c>
      <c r="C4" s="483" t="s">
        <v>25</v>
      </c>
      <c r="D4" s="483" t="s">
        <v>236</v>
      </c>
      <c r="E4" s="483"/>
      <c r="F4" s="483" t="s">
        <v>264</v>
      </c>
      <c r="G4" s="483"/>
      <c r="H4" s="483" t="s">
        <v>237</v>
      </c>
      <c r="I4" s="483"/>
      <c r="J4" s="483" t="s">
        <v>238</v>
      </c>
      <c r="K4" s="483"/>
      <c r="L4" s="483" t="s">
        <v>274</v>
      </c>
      <c r="M4" s="483"/>
      <c r="N4" s="481" t="s">
        <v>239</v>
      </c>
      <c r="O4" s="482"/>
      <c r="P4" s="481" t="s">
        <v>279</v>
      </c>
      <c r="Q4" s="482"/>
    </row>
    <row r="5" spans="1:17" ht="34.5" customHeight="1">
      <c r="A5" s="483"/>
      <c r="B5" s="483"/>
      <c r="C5" s="483"/>
      <c r="D5" s="59" t="s">
        <v>155</v>
      </c>
      <c r="E5" s="59" t="s">
        <v>213</v>
      </c>
      <c r="F5" s="59" t="s">
        <v>155</v>
      </c>
      <c r="G5" s="59" t="s">
        <v>213</v>
      </c>
      <c r="H5" s="59" t="s">
        <v>155</v>
      </c>
      <c r="I5" s="59" t="s">
        <v>213</v>
      </c>
      <c r="J5" s="59" t="s">
        <v>155</v>
      </c>
      <c r="K5" s="59" t="s">
        <v>213</v>
      </c>
      <c r="L5" s="59" t="s">
        <v>155</v>
      </c>
      <c r="M5" s="59" t="s">
        <v>213</v>
      </c>
      <c r="N5" s="59" t="s">
        <v>155</v>
      </c>
      <c r="O5" s="59" t="s">
        <v>213</v>
      </c>
      <c r="P5" s="59" t="s">
        <v>155</v>
      </c>
      <c r="Q5" s="59" t="s">
        <v>213</v>
      </c>
    </row>
    <row r="6" spans="1:17" ht="20.25" customHeight="1">
      <c r="A6" s="59"/>
      <c r="B6" s="60" t="s">
        <v>188</v>
      </c>
      <c r="C6" s="59"/>
      <c r="D6" s="61">
        <f>SUM('BIEU 06.CH'!F8:J8)</f>
        <v>5155.79424</v>
      </c>
      <c r="E6" s="61">
        <f>D6/$D$6*100</f>
        <v>100</v>
      </c>
      <c r="F6" s="61">
        <f>F7+F19+F57</f>
        <v>1602.9449459999998</v>
      </c>
      <c r="G6" s="61">
        <f aca="true" t="shared" si="0" ref="G6:G11">F6/$F$6*100</f>
        <v>100</v>
      </c>
      <c r="H6" s="61">
        <f>H7+H19+H57</f>
        <v>1648.6606920000002</v>
      </c>
      <c r="I6" s="61">
        <f>H6/$H$6*100</f>
        <v>100</v>
      </c>
      <c r="J6" s="61">
        <f>J7+J19+J57</f>
        <v>229.53912</v>
      </c>
      <c r="K6" s="61">
        <f>J6/$J$6*100</f>
        <v>100</v>
      </c>
      <c r="L6" s="61">
        <f>L7+L19+L57</f>
        <v>969.5536000000002</v>
      </c>
      <c r="M6" s="61">
        <f>L6/$L$6*100</f>
        <v>100</v>
      </c>
      <c r="N6" s="61">
        <f>N7+N19+N57</f>
        <v>42.82051599999999</v>
      </c>
      <c r="O6" s="61">
        <f>N6/$N$6*100</f>
        <v>100</v>
      </c>
      <c r="P6" s="61">
        <f>P7+P19+P57</f>
        <v>144.22392899999997</v>
      </c>
      <c r="Q6" s="61">
        <f>P6/$P$6*100</f>
        <v>100</v>
      </c>
    </row>
    <row r="7" spans="1:17" s="69" customFormat="1" ht="12.75">
      <c r="A7" s="34">
        <v>1</v>
      </c>
      <c r="B7" s="66" t="s">
        <v>43</v>
      </c>
      <c r="C7" s="32" t="s">
        <v>44</v>
      </c>
      <c r="D7" s="61">
        <f>SUM('BIEU 06.CH'!F9:J9)</f>
        <v>3236.762956</v>
      </c>
      <c r="E7" s="61">
        <f aca="true" t="shared" si="1" ref="E7:E57">D7/$D$6*100</f>
        <v>62.779133637419946</v>
      </c>
      <c r="F7" s="67">
        <f>F8+F11</f>
        <v>1574.2449459999998</v>
      </c>
      <c r="G7" s="61">
        <f t="shared" si="0"/>
        <v>98.20954549489561</v>
      </c>
      <c r="H7" s="67">
        <f>H12+H14</f>
        <v>1648.6606920000002</v>
      </c>
      <c r="I7" s="61">
        <f>H7/$H$6*100</f>
        <v>100</v>
      </c>
      <c r="J7" s="67"/>
      <c r="K7" s="61"/>
      <c r="L7" s="67">
        <f>L8+L11+L16+L10</f>
        <v>0</v>
      </c>
      <c r="M7" s="61">
        <f>L7/$L$6*100</f>
        <v>0</v>
      </c>
      <c r="N7" s="61"/>
      <c r="O7" s="61"/>
      <c r="P7" s="61">
        <f>P11+P16</f>
        <v>34.157999999999994</v>
      </c>
      <c r="Q7" s="61">
        <f>P7/$P$6*100</f>
        <v>23.684003228063492</v>
      </c>
    </row>
    <row r="8" spans="1:17" ht="12.75">
      <c r="A8" s="28" t="s">
        <v>0</v>
      </c>
      <c r="B8" s="27" t="s">
        <v>156</v>
      </c>
      <c r="C8" s="26" t="s">
        <v>26</v>
      </c>
      <c r="D8" s="63">
        <f>SUM('BIEU 06.CH'!F10:J10)</f>
        <v>1199.566891</v>
      </c>
      <c r="E8" s="63">
        <f t="shared" si="1"/>
        <v>23.26638409449016</v>
      </c>
      <c r="F8" s="64">
        <f>F9</f>
        <v>1492.9449459999998</v>
      </c>
      <c r="G8" s="63">
        <f t="shared" si="0"/>
        <v>93.1376308166731</v>
      </c>
      <c r="H8" s="62"/>
      <c r="I8" s="61"/>
      <c r="J8" s="64"/>
      <c r="K8" s="63"/>
      <c r="L8" s="62"/>
      <c r="M8" s="63"/>
      <c r="N8" s="63"/>
      <c r="O8" s="63"/>
      <c r="P8" s="63"/>
      <c r="Q8" s="63"/>
    </row>
    <row r="9" spans="1:17" ht="12.75">
      <c r="A9" s="28"/>
      <c r="B9" s="54" t="s">
        <v>214</v>
      </c>
      <c r="C9" s="26" t="s">
        <v>45</v>
      </c>
      <c r="D9" s="63">
        <f>SUM('BIEU 06.CH'!F11:J11)</f>
        <v>1129.1649459999999</v>
      </c>
      <c r="E9" s="63">
        <f t="shared" si="1"/>
        <v>21.900892344377183</v>
      </c>
      <c r="F9" s="64">
        <f>'BIEU 06.CH'!D11</f>
        <v>1492.9449459999998</v>
      </c>
      <c r="G9" s="63">
        <f t="shared" si="0"/>
        <v>93.1376308166731</v>
      </c>
      <c r="H9" s="62"/>
      <c r="I9" s="61"/>
      <c r="J9" s="64"/>
      <c r="K9" s="63"/>
      <c r="L9" s="62"/>
      <c r="M9" s="63"/>
      <c r="N9" s="63"/>
      <c r="O9" s="63"/>
      <c r="P9" s="63"/>
      <c r="Q9" s="63"/>
    </row>
    <row r="10" spans="1:17" ht="12.75">
      <c r="A10" s="28" t="s">
        <v>1</v>
      </c>
      <c r="B10" s="54" t="s">
        <v>46</v>
      </c>
      <c r="C10" s="26" t="s">
        <v>27</v>
      </c>
      <c r="D10" s="63">
        <f>SUM('BIEU 06.CH'!F12:J12)</f>
        <v>59.733961</v>
      </c>
      <c r="E10" s="63">
        <f t="shared" si="1"/>
        <v>1.1585792260010748</v>
      </c>
      <c r="F10" s="64"/>
      <c r="G10" s="63">
        <f t="shared" si="0"/>
        <v>0</v>
      </c>
      <c r="H10" s="62"/>
      <c r="I10" s="63"/>
      <c r="J10" s="64"/>
      <c r="K10" s="63"/>
      <c r="L10" s="62"/>
      <c r="M10" s="63"/>
      <c r="N10" s="63"/>
      <c r="O10" s="63"/>
      <c r="P10" s="63"/>
      <c r="Q10" s="63"/>
    </row>
    <row r="11" spans="1:17" ht="12.75">
      <c r="A11" s="28" t="s">
        <v>5</v>
      </c>
      <c r="B11" s="54" t="s">
        <v>47</v>
      </c>
      <c r="C11" s="26" t="s">
        <v>28</v>
      </c>
      <c r="D11" s="63">
        <f>SUM('BIEU 06.CH'!F13:J13)</f>
        <v>268.65152599999993</v>
      </c>
      <c r="E11" s="63">
        <f t="shared" si="1"/>
        <v>5.210671983682574</v>
      </c>
      <c r="F11" s="64">
        <v>81.3</v>
      </c>
      <c r="G11" s="63">
        <f t="shared" si="0"/>
        <v>5.071914678222518</v>
      </c>
      <c r="H11" s="62"/>
      <c r="I11" s="63"/>
      <c r="J11" s="64"/>
      <c r="K11" s="63"/>
      <c r="L11" s="62"/>
      <c r="M11" s="63"/>
      <c r="N11" s="63"/>
      <c r="O11" s="63"/>
      <c r="P11" s="63">
        <v>32.467999999999996</v>
      </c>
      <c r="Q11" s="63">
        <f>P11/$P$6*100</f>
        <v>22.512214321938213</v>
      </c>
    </row>
    <row r="12" spans="1:17" ht="12.75">
      <c r="A12" s="28" t="s">
        <v>6</v>
      </c>
      <c r="B12" s="54" t="s">
        <v>119</v>
      </c>
      <c r="C12" s="26" t="s">
        <v>30</v>
      </c>
      <c r="D12" s="63">
        <f>SUM('BIEU 06.CH'!F14:J14)</f>
        <v>1369.1070140000002</v>
      </c>
      <c r="E12" s="63">
        <f t="shared" si="1"/>
        <v>26.55472562070282</v>
      </c>
      <c r="F12" s="64"/>
      <c r="G12" s="63"/>
      <c r="H12" s="62">
        <f>'BIEU 06.CH'!D14</f>
        <v>1369.1070140000002</v>
      </c>
      <c r="I12" s="63">
        <f>H12/$H$6*100</f>
        <v>83.04358929908908</v>
      </c>
      <c r="J12" s="64"/>
      <c r="K12" s="63"/>
      <c r="L12" s="62"/>
      <c r="M12" s="63"/>
      <c r="N12" s="63"/>
      <c r="O12" s="63"/>
      <c r="P12" s="63"/>
      <c r="Q12" s="63"/>
    </row>
    <row r="13" spans="1:17" ht="12.75">
      <c r="A13" s="28" t="s">
        <v>7</v>
      </c>
      <c r="B13" s="54" t="s">
        <v>120</v>
      </c>
      <c r="C13" s="26" t="s">
        <v>31</v>
      </c>
      <c r="D13" s="63">
        <f>SUM('BIEU 06.CH'!F15:J15)</f>
        <v>0</v>
      </c>
      <c r="E13" s="63">
        <f t="shared" si="1"/>
        <v>0</v>
      </c>
      <c r="F13" s="64"/>
      <c r="G13" s="63"/>
      <c r="H13" s="62"/>
      <c r="I13" s="63"/>
      <c r="J13" s="64"/>
      <c r="K13" s="63"/>
      <c r="L13" s="62"/>
      <c r="M13" s="63"/>
      <c r="N13" s="63"/>
      <c r="O13" s="63"/>
      <c r="P13" s="63"/>
      <c r="Q13" s="63"/>
    </row>
    <row r="14" spans="1:17" ht="12.75">
      <c r="A14" s="28" t="s">
        <v>73</v>
      </c>
      <c r="B14" s="54" t="s">
        <v>118</v>
      </c>
      <c r="C14" s="26" t="s">
        <v>29</v>
      </c>
      <c r="D14" s="63">
        <f>SUM('BIEU 06.CH'!F16:J16)</f>
        <v>279.55367800000005</v>
      </c>
      <c r="E14" s="63">
        <f t="shared" si="1"/>
        <v>5.422126349247018</v>
      </c>
      <c r="F14" s="64"/>
      <c r="G14" s="63"/>
      <c r="H14" s="62">
        <f>'BIEU 06.CH'!D16</f>
        <v>279.55367800000005</v>
      </c>
      <c r="I14" s="63">
        <f>H14/$H$6*100</f>
        <v>16.956410700910922</v>
      </c>
      <c r="J14" s="64"/>
      <c r="K14" s="63"/>
      <c r="L14" s="62"/>
      <c r="M14" s="63"/>
      <c r="N14" s="63"/>
      <c r="O14" s="63"/>
      <c r="P14" s="63"/>
      <c r="Q14" s="63"/>
    </row>
    <row r="15" spans="1:17" ht="12.75">
      <c r="A15" s="28"/>
      <c r="B15" s="54" t="s">
        <v>227</v>
      </c>
      <c r="C15" s="26" t="s">
        <v>216</v>
      </c>
      <c r="D15" s="63">
        <f>SUM('BIEU 06.CH'!F17:J17)</f>
        <v>0</v>
      </c>
      <c r="E15" s="63">
        <f t="shared" si="1"/>
        <v>0</v>
      </c>
      <c r="F15" s="64"/>
      <c r="G15" s="63"/>
      <c r="H15" s="62"/>
      <c r="I15" s="61"/>
      <c r="J15" s="64"/>
      <c r="K15" s="63"/>
      <c r="L15" s="62"/>
      <c r="M15" s="63"/>
      <c r="N15" s="63"/>
      <c r="O15" s="63"/>
      <c r="P15" s="63"/>
      <c r="Q15" s="63"/>
    </row>
    <row r="16" spans="1:17" ht="12.75">
      <c r="A16" s="28" t="s">
        <v>116</v>
      </c>
      <c r="B16" s="54" t="s">
        <v>48</v>
      </c>
      <c r="C16" s="26" t="s">
        <v>32</v>
      </c>
      <c r="D16" s="63">
        <f>SUM('BIEU 06.CH'!F18:J18)</f>
        <v>32.026556</v>
      </c>
      <c r="E16" s="63">
        <f t="shared" si="1"/>
        <v>0.6211759916935707</v>
      </c>
      <c r="F16" s="64"/>
      <c r="G16" s="63"/>
      <c r="H16" s="62"/>
      <c r="I16" s="61"/>
      <c r="J16" s="64"/>
      <c r="K16" s="63"/>
      <c r="L16" s="62"/>
      <c r="M16" s="63"/>
      <c r="N16" s="63"/>
      <c r="O16" s="63"/>
      <c r="P16" s="63">
        <v>1.69</v>
      </c>
      <c r="Q16" s="63">
        <f>P16/$P$6*100</f>
        <v>1.1717889061252798</v>
      </c>
    </row>
    <row r="17" spans="1:17" ht="12.75">
      <c r="A17" s="28" t="s">
        <v>117</v>
      </c>
      <c r="B17" s="54" t="s">
        <v>49</v>
      </c>
      <c r="C17" s="26" t="s">
        <v>33</v>
      </c>
      <c r="D17" s="63">
        <f>SUM('BIEU 06.CH'!F19:J19)</f>
        <v>0</v>
      </c>
      <c r="E17" s="63">
        <f t="shared" si="1"/>
        <v>0</v>
      </c>
      <c r="F17" s="64"/>
      <c r="G17" s="63"/>
      <c r="H17" s="62"/>
      <c r="I17" s="61"/>
      <c r="J17" s="64"/>
      <c r="K17" s="63"/>
      <c r="L17" s="62"/>
      <c r="M17" s="63"/>
      <c r="N17" s="63"/>
      <c r="O17" s="63"/>
      <c r="P17" s="63"/>
      <c r="Q17" s="63"/>
    </row>
    <row r="18" spans="1:17" ht="12.75">
      <c r="A18" s="28" t="s">
        <v>217</v>
      </c>
      <c r="B18" s="54" t="s">
        <v>50</v>
      </c>
      <c r="C18" s="26" t="s">
        <v>34</v>
      </c>
      <c r="D18" s="63">
        <f>SUM('BIEU 06.CH'!F20:J20)</f>
        <v>28.12133</v>
      </c>
      <c r="E18" s="63">
        <f t="shared" si="1"/>
        <v>0.5454315802951826</v>
      </c>
      <c r="F18" s="64"/>
      <c r="G18" s="63"/>
      <c r="H18" s="62"/>
      <c r="I18" s="61"/>
      <c r="J18" s="64"/>
      <c r="K18" s="63"/>
      <c r="L18" s="62"/>
      <c r="M18" s="63"/>
      <c r="N18" s="63"/>
      <c r="O18" s="63"/>
      <c r="P18" s="63"/>
      <c r="Q18" s="63"/>
    </row>
    <row r="19" spans="1:17" ht="12.75">
      <c r="A19" s="34">
        <v>2</v>
      </c>
      <c r="B19" s="34" t="s">
        <v>51</v>
      </c>
      <c r="C19" s="32" t="s">
        <v>109</v>
      </c>
      <c r="D19" s="61">
        <f>SUM('BIEU 06.CH'!F21:J21)</f>
        <v>1790.61607</v>
      </c>
      <c r="E19" s="61">
        <f t="shared" si="1"/>
        <v>34.730169332746684</v>
      </c>
      <c r="F19" s="67">
        <f>SUM(F20:F57)-F28</f>
        <v>28.700000000000003</v>
      </c>
      <c r="G19" s="61">
        <f>F19/$F$6*100</f>
        <v>1.7904545051043823</v>
      </c>
      <c r="H19" s="67">
        <f>SUM(H20:H57)-H28</f>
        <v>0</v>
      </c>
      <c r="I19" s="195">
        <f>H19/$H$6*100</f>
        <v>0</v>
      </c>
      <c r="J19" s="67">
        <f>SUM(J20:J57)-J28</f>
        <v>229.53912</v>
      </c>
      <c r="K19" s="61">
        <f>J19/$J$6*100</f>
        <v>100</v>
      </c>
      <c r="L19" s="67">
        <f>SUM(L20:L57)-L28</f>
        <v>967.1336000000002</v>
      </c>
      <c r="M19" s="61">
        <f>L19/$L$6*100</f>
        <v>99.75040059672823</v>
      </c>
      <c r="N19" s="67">
        <f>SUM(N20:N57)-N28</f>
        <v>42.82051599999999</v>
      </c>
      <c r="O19" s="61">
        <f>N19/$N$6*100</f>
        <v>100</v>
      </c>
      <c r="P19" s="67">
        <f>SUM(P20:P28,P45:P56)</f>
        <v>105.425929</v>
      </c>
      <c r="Q19" s="61">
        <f>P19/$P$6*100</f>
        <v>73.09877752671682</v>
      </c>
    </row>
    <row r="20" spans="1:17" ht="12.75">
      <c r="A20" s="28" t="s">
        <v>2</v>
      </c>
      <c r="B20" s="28" t="s">
        <v>111</v>
      </c>
      <c r="C20" s="26" t="s">
        <v>22</v>
      </c>
      <c r="D20" s="63">
        <f>SUM('BIEU 06.CH'!F22:J22)</f>
        <v>32.885458</v>
      </c>
      <c r="E20" s="63">
        <f t="shared" si="1"/>
        <v>0.6378349575098636</v>
      </c>
      <c r="F20" s="64"/>
      <c r="G20" s="63"/>
      <c r="H20" s="62"/>
      <c r="I20" s="61"/>
      <c r="J20" s="64"/>
      <c r="K20" s="63"/>
      <c r="L20" s="62">
        <v>2.15</v>
      </c>
      <c r="M20" s="63">
        <f>L20/$L$6*100</f>
        <v>0.2217515359645923</v>
      </c>
      <c r="N20" s="63"/>
      <c r="O20" s="63"/>
      <c r="P20" s="63"/>
      <c r="Q20" s="63"/>
    </row>
    <row r="21" spans="1:17" ht="12.75">
      <c r="A21" s="28" t="s">
        <v>4</v>
      </c>
      <c r="B21" s="28" t="s">
        <v>112</v>
      </c>
      <c r="C21" s="26" t="s">
        <v>23</v>
      </c>
      <c r="D21" s="63">
        <f>SUM('BIEU 06.CH'!F23:J23)</f>
        <v>3.008782</v>
      </c>
      <c r="E21" s="63">
        <f t="shared" si="1"/>
        <v>0.058357293948177416</v>
      </c>
      <c r="F21" s="64"/>
      <c r="G21" s="63"/>
      <c r="H21" s="62"/>
      <c r="I21" s="61"/>
      <c r="J21" s="64"/>
      <c r="K21" s="63"/>
      <c r="L21" s="62">
        <v>3.01</v>
      </c>
      <c r="M21" s="63">
        <f>L21/$L$6*100</f>
        <v>0.3104521503504292</v>
      </c>
      <c r="N21" s="63"/>
      <c r="O21" s="63"/>
      <c r="P21" s="63">
        <v>0.2</v>
      </c>
      <c r="Q21" s="63">
        <f>P21/$P$6*100</f>
        <v>0.1386732433284355</v>
      </c>
    </row>
    <row r="22" spans="1:17" ht="12.75">
      <c r="A22" s="28" t="s">
        <v>8</v>
      </c>
      <c r="B22" s="28" t="s">
        <v>175</v>
      </c>
      <c r="C22" s="26" t="s">
        <v>176</v>
      </c>
      <c r="D22" s="63">
        <f>SUM('BIEU 06.CH'!F24:J24)</f>
        <v>0</v>
      </c>
      <c r="E22" s="63">
        <f t="shared" si="1"/>
        <v>0</v>
      </c>
      <c r="F22" s="64"/>
      <c r="G22" s="63"/>
      <c r="H22" s="62"/>
      <c r="I22" s="61"/>
      <c r="J22" s="63"/>
      <c r="K22" s="63"/>
      <c r="L22" s="62"/>
      <c r="M22" s="63"/>
      <c r="N22" s="63"/>
      <c r="O22" s="63"/>
      <c r="P22" s="63"/>
      <c r="Q22" s="63"/>
    </row>
    <row r="23" spans="1:17" ht="12.75">
      <c r="A23" s="28" t="s">
        <v>9</v>
      </c>
      <c r="B23" s="28" t="s">
        <v>123</v>
      </c>
      <c r="C23" s="26" t="s">
        <v>75</v>
      </c>
      <c r="D23" s="63">
        <f>SUM('BIEU 06.CH'!F25:J25)</f>
        <v>229.53912</v>
      </c>
      <c r="E23" s="63">
        <f t="shared" si="1"/>
        <v>4.452061298706909</v>
      </c>
      <c r="F23" s="64"/>
      <c r="G23" s="63"/>
      <c r="H23" s="62"/>
      <c r="I23" s="61"/>
      <c r="J23" s="63">
        <f>'BIEU 06.CH'!D25</f>
        <v>229.53912</v>
      </c>
      <c r="K23" s="63">
        <f>J23/$J$6*100</f>
        <v>100</v>
      </c>
      <c r="L23" s="62"/>
      <c r="M23" s="63"/>
      <c r="N23" s="63"/>
      <c r="O23" s="63"/>
      <c r="P23" s="63"/>
      <c r="Q23" s="63"/>
    </row>
    <row r="24" spans="1:18" ht="12.75">
      <c r="A24" s="28" t="s">
        <v>10</v>
      </c>
      <c r="B24" s="28" t="s">
        <v>124</v>
      </c>
      <c r="C24" s="26" t="s">
        <v>71</v>
      </c>
      <c r="D24" s="63">
        <f>SUM('BIEU 06.CH'!F26:J26)</f>
        <v>42.49695599999999</v>
      </c>
      <c r="E24" s="63">
        <f t="shared" si="1"/>
        <v>0.8242562449505353</v>
      </c>
      <c r="F24" s="64"/>
      <c r="G24" s="63"/>
      <c r="H24" s="62"/>
      <c r="I24" s="61"/>
      <c r="J24" s="64"/>
      <c r="K24" s="63"/>
      <c r="L24" s="62"/>
      <c r="M24" s="63"/>
      <c r="N24" s="63">
        <f>'BIEU 06.CH'!D26</f>
        <v>42.82051599999999</v>
      </c>
      <c r="O24" s="63">
        <f>N24/$N$6*100</f>
        <v>100</v>
      </c>
      <c r="P24" s="63"/>
      <c r="Q24" s="63"/>
      <c r="R24" s="36"/>
    </row>
    <row r="25" spans="1:17" ht="12.75">
      <c r="A25" s="28" t="s">
        <v>11</v>
      </c>
      <c r="B25" s="28" t="s">
        <v>125</v>
      </c>
      <c r="C25" s="26" t="s">
        <v>19</v>
      </c>
      <c r="D25" s="63">
        <f>SUM('BIEU 06.CH'!F27:J27)</f>
        <v>36.264968</v>
      </c>
      <c r="E25" s="63">
        <f t="shared" si="1"/>
        <v>0.7033827633897198</v>
      </c>
      <c r="F25" s="64"/>
      <c r="G25" s="63"/>
      <c r="H25" s="62"/>
      <c r="I25" s="61"/>
      <c r="J25" s="64"/>
      <c r="K25" s="63"/>
      <c r="L25" s="62"/>
      <c r="M25" s="63"/>
      <c r="N25" s="63"/>
      <c r="O25" s="63"/>
      <c r="P25" s="63">
        <v>0.184307</v>
      </c>
      <c r="Q25" s="63">
        <f>P25/$P$6*100</f>
        <v>0.12779224729066982</v>
      </c>
    </row>
    <row r="26" spans="1:17" ht="12.75">
      <c r="A26" s="28" t="s">
        <v>67</v>
      </c>
      <c r="B26" s="28" t="s">
        <v>126</v>
      </c>
      <c r="C26" s="26" t="s">
        <v>56</v>
      </c>
      <c r="D26" s="63">
        <f>SUM('BIEU 06.CH'!F28:J28)</f>
        <v>4.5</v>
      </c>
      <c r="E26" s="63">
        <f t="shared" si="1"/>
        <v>0.08728044197512427</v>
      </c>
      <c r="F26" s="64"/>
      <c r="G26" s="63"/>
      <c r="H26" s="62"/>
      <c r="I26" s="61"/>
      <c r="J26" s="64"/>
      <c r="K26" s="63"/>
      <c r="L26" s="62"/>
      <c r="M26" s="63"/>
      <c r="N26" s="63"/>
      <c r="O26" s="63"/>
      <c r="P26" s="63"/>
      <c r="Q26" s="63"/>
    </row>
    <row r="27" spans="1:17" ht="12.75">
      <c r="A27" s="28" t="s">
        <v>68</v>
      </c>
      <c r="B27" s="28" t="s">
        <v>168</v>
      </c>
      <c r="C27" s="26" t="s">
        <v>66</v>
      </c>
      <c r="D27" s="63">
        <f>SUM('BIEU 06.CH'!F29:J29)</f>
        <v>87.20119</v>
      </c>
      <c r="E27" s="63">
        <f t="shared" si="1"/>
        <v>1.6913240897681747</v>
      </c>
      <c r="F27" s="64"/>
      <c r="G27" s="63"/>
      <c r="H27" s="62"/>
      <c r="I27" s="63"/>
      <c r="J27" s="64"/>
      <c r="K27" s="63"/>
      <c r="L27" s="62"/>
      <c r="M27" s="63"/>
      <c r="N27" s="63"/>
      <c r="O27" s="63"/>
      <c r="P27" s="63"/>
      <c r="Q27" s="63"/>
    </row>
    <row r="28" spans="1:17" ht="12.75">
      <c r="A28" s="28" t="s">
        <v>127</v>
      </c>
      <c r="B28" s="28" t="s">
        <v>121</v>
      </c>
      <c r="C28" s="26" t="s">
        <v>122</v>
      </c>
      <c r="D28" s="63">
        <f>SUM('BIEU 06.CH'!F30:J30)</f>
        <v>796.6732010000001</v>
      </c>
      <c r="E28" s="63">
        <f t="shared" si="1"/>
        <v>15.451997576226006</v>
      </c>
      <c r="F28" s="62">
        <f>SUM(F29:F44)</f>
        <v>28.700000000000003</v>
      </c>
      <c r="G28" s="63">
        <f>F28/$F$6*100</f>
        <v>1.7904545051043823</v>
      </c>
      <c r="H28" s="62"/>
      <c r="I28" s="63"/>
      <c r="J28" s="62"/>
      <c r="K28" s="63"/>
      <c r="L28" s="62">
        <f>SUM(L29:L44)</f>
        <v>532.408268</v>
      </c>
      <c r="M28" s="63">
        <f aca="true" t="shared" si="2" ref="M28:M38">L28/$L$6*100</f>
        <v>54.91272148337131</v>
      </c>
      <c r="N28" s="62"/>
      <c r="O28" s="63"/>
      <c r="P28" s="62">
        <f>SUM(P29:P44)</f>
        <v>45.19069499999999</v>
      </c>
      <c r="Q28" s="63">
        <f>P28/$P$6*100</f>
        <v>31.33370121958056</v>
      </c>
    </row>
    <row r="29" spans="1:17" ht="12.75">
      <c r="A29" s="28"/>
      <c r="B29" s="28" t="s">
        <v>158</v>
      </c>
      <c r="C29" s="26" t="s">
        <v>57</v>
      </c>
      <c r="D29" s="63">
        <f>SUM('BIEU 06.CH'!F31:J31)</f>
        <v>505.050815</v>
      </c>
      <c r="E29" s="63">
        <f t="shared" si="1"/>
        <v>9.795790745132607</v>
      </c>
      <c r="F29" s="64">
        <v>20.1</v>
      </c>
      <c r="G29" s="63">
        <f>F29/$F$6*100</f>
        <v>1.2539420053170063</v>
      </c>
      <c r="H29" s="62"/>
      <c r="I29" s="63"/>
      <c r="J29" s="64"/>
      <c r="K29" s="63"/>
      <c r="L29" s="62">
        <v>389.67</v>
      </c>
      <c r="M29" s="63">
        <f t="shared" si="2"/>
        <v>40.19066093921986</v>
      </c>
      <c r="N29" s="63"/>
      <c r="O29" s="63"/>
      <c r="P29" s="63">
        <v>36.97</v>
      </c>
      <c r="Q29" s="63">
        <f aca="true" t="shared" si="3" ref="Q29:Q57">P29/$P$6*100</f>
        <v>25.6337490292613</v>
      </c>
    </row>
    <row r="30" spans="1:17" ht="12.75">
      <c r="A30" s="28"/>
      <c r="B30" s="28" t="s">
        <v>163</v>
      </c>
      <c r="C30" s="26" t="s">
        <v>58</v>
      </c>
      <c r="D30" s="63">
        <f>SUM('BIEU 06.CH'!F32:J32)</f>
        <v>96.95250300000001</v>
      </c>
      <c r="E30" s="63">
        <f t="shared" si="1"/>
        <v>1.880457180541014</v>
      </c>
      <c r="F30" s="64">
        <v>8.6</v>
      </c>
      <c r="G30" s="63">
        <f>F30/$F$6*100</f>
        <v>0.5365124997873757</v>
      </c>
      <c r="H30" s="62"/>
      <c r="I30" s="61"/>
      <c r="J30" s="64"/>
      <c r="K30" s="63"/>
      <c r="L30" s="62">
        <v>18.31</v>
      </c>
      <c r="M30" s="63">
        <f t="shared" si="2"/>
        <v>1.8884979644240396</v>
      </c>
      <c r="N30" s="63"/>
      <c r="O30" s="63"/>
      <c r="P30" s="63">
        <v>1.64</v>
      </c>
      <c r="Q30" s="63">
        <f t="shared" si="3"/>
        <v>1.1371205952931709</v>
      </c>
    </row>
    <row r="31" spans="1:17" ht="12.75">
      <c r="A31" s="28"/>
      <c r="B31" s="28" t="s">
        <v>218</v>
      </c>
      <c r="C31" s="26" t="s">
        <v>52</v>
      </c>
      <c r="D31" s="63">
        <f>SUM('BIEU 06.CH'!F33:J33)</f>
        <v>2.995947</v>
      </c>
      <c r="E31" s="63">
        <f t="shared" si="1"/>
        <v>0.0581083507320106</v>
      </c>
      <c r="F31" s="64"/>
      <c r="G31" s="63"/>
      <c r="H31" s="62"/>
      <c r="I31" s="61"/>
      <c r="J31" s="64"/>
      <c r="K31" s="63"/>
      <c r="L31" s="62">
        <v>2.998367</v>
      </c>
      <c r="M31" s="63">
        <f t="shared" si="2"/>
        <v>0.3092523198304869</v>
      </c>
      <c r="N31" s="63"/>
      <c r="O31" s="63"/>
      <c r="P31" s="63">
        <v>0.433387</v>
      </c>
      <c r="Q31" s="63">
        <f t="shared" si="3"/>
        <v>0.3004959045319034</v>
      </c>
    </row>
    <row r="32" spans="1:17" ht="12.75">
      <c r="A32" s="28"/>
      <c r="B32" s="28" t="s">
        <v>219</v>
      </c>
      <c r="C32" s="26" t="s">
        <v>53</v>
      </c>
      <c r="D32" s="63">
        <f>SUM('BIEU 06.CH'!F34:J34)</f>
        <v>10.246355</v>
      </c>
      <c r="E32" s="63">
        <f t="shared" si="1"/>
        <v>0.19873475400756102</v>
      </c>
      <c r="F32" s="64"/>
      <c r="G32" s="63"/>
      <c r="H32" s="62"/>
      <c r="I32" s="61"/>
      <c r="J32" s="64"/>
      <c r="K32" s="63"/>
      <c r="L32" s="64">
        <v>10.096354999999999</v>
      </c>
      <c r="M32" s="63">
        <f t="shared" si="2"/>
        <v>1.0413405715785076</v>
      </c>
      <c r="N32" s="63"/>
      <c r="O32" s="63"/>
      <c r="P32" s="63">
        <v>0.159438</v>
      </c>
      <c r="Q32" s="63">
        <f t="shared" si="3"/>
        <v>0.11054892284899549</v>
      </c>
    </row>
    <row r="33" spans="1:17" ht="12.75">
      <c r="A33" s="28"/>
      <c r="B33" s="28" t="s">
        <v>220</v>
      </c>
      <c r="C33" s="26" t="s">
        <v>54</v>
      </c>
      <c r="D33" s="63">
        <f>SUM('BIEU 06.CH'!F35:J35)</f>
        <v>27.17968</v>
      </c>
      <c r="E33" s="63">
        <f t="shared" si="1"/>
        <v>0.5271676629205435</v>
      </c>
      <c r="F33" s="64"/>
      <c r="G33" s="63"/>
      <c r="H33" s="62"/>
      <c r="I33" s="61"/>
      <c r="J33" s="64"/>
      <c r="K33" s="63"/>
      <c r="L33" s="64">
        <v>28.08</v>
      </c>
      <c r="M33" s="63">
        <f t="shared" si="2"/>
        <v>2.8961781999468617</v>
      </c>
      <c r="N33" s="63"/>
      <c r="O33" s="63"/>
      <c r="P33" s="63">
        <v>1.8703069999999997</v>
      </c>
      <c r="Q33" s="63">
        <f t="shared" si="3"/>
        <v>1.2968076885493809</v>
      </c>
    </row>
    <row r="34" spans="1:17" ht="12.75">
      <c r="A34" s="28"/>
      <c r="B34" s="28" t="s">
        <v>221</v>
      </c>
      <c r="C34" s="26" t="s">
        <v>55</v>
      </c>
      <c r="D34" s="63">
        <f>SUM('BIEU 06.CH'!F36:J36)</f>
        <v>6.664211</v>
      </c>
      <c r="E34" s="63">
        <f t="shared" si="1"/>
        <v>0.1292567292212189</v>
      </c>
      <c r="F34" s="64"/>
      <c r="G34" s="63"/>
      <c r="H34" s="62"/>
      <c r="I34" s="61"/>
      <c r="J34" s="64"/>
      <c r="K34" s="63"/>
      <c r="L34" s="64">
        <v>7.644218</v>
      </c>
      <c r="M34" s="63">
        <f t="shared" si="2"/>
        <v>0.7884265501154345</v>
      </c>
      <c r="N34" s="63"/>
      <c r="O34" s="63"/>
      <c r="P34" s="63">
        <v>2.147786</v>
      </c>
      <c r="Q34" s="63">
        <f t="shared" si="3"/>
        <v>1.4892022529770357</v>
      </c>
    </row>
    <row r="35" spans="1:17" ht="12.75">
      <c r="A35" s="28"/>
      <c r="B35" s="28" t="s">
        <v>159</v>
      </c>
      <c r="C35" s="26" t="s">
        <v>20</v>
      </c>
      <c r="D35" s="63">
        <f>SUM('BIEU 06.CH'!F37:J37)</f>
        <v>7.596221</v>
      </c>
      <c r="E35" s="63">
        <f t="shared" si="1"/>
        <v>0.14733367249349347</v>
      </c>
      <c r="F35" s="64"/>
      <c r="G35" s="63"/>
      <c r="H35" s="62"/>
      <c r="I35" s="61"/>
      <c r="J35" s="64"/>
      <c r="K35" s="63"/>
      <c r="L35" s="64">
        <v>5.396553</v>
      </c>
      <c r="M35" s="63">
        <f t="shared" si="2"/>
        <v>0.5566018217043388</v>
      </c>
      <c r="N35" s="63"/>
      <c r="O35" s="63"/>
      <c r="P35" s="63">
        <v>0.9101600000000001</v>
      </c>
      <c r="Q35" s="63">
        <f t="shared" si="3"/>
        <v>0.6310741957390443</v>
      </c>
    </row>
    <row r="36" spans="1:17" ht="12.75">
      <c r="A36" s="28"/>
      <c r="B36" s="28" t="s">
        <v>164</v>
      </c>
      <c r="C36" s="26" t="s">
        <v>21</v>
      </c>
      <c r="D36" s="63">
        <f>SUM('BIEU 06.CH'!F38:J38)</f>
        <v>0.926012</v>
      </c>
      <c r="E36" s="63">
        <f t="shared" si="1"/>
        <v>0.017960608140948617</v>
      </c>
      <c r="F36" s="64"/>
      <c r="G36" s="63"/>
      <c r="H36" s="62"/>
      <c r="I36" s="63"/>
      <c r="J36" s="64"/>
      <c r="K36" s="63"/>
      <c r="L36" s="64">
        <v>0.926012</v>
      </c>
      <c r="M36" s="63">
        <f t="shared" si="2"/>
        <v>0.0955091085216949</v>
      </c>
      <c r="N36" s="63"/>
      <c r="O36" s="63"/>
      <c r="P36" s="63">
        <v>0.08</v>
      </c>
      <c r="Q36" s="63">
        <f t="shared" si="3"/>
        <v>0.05546929733137419</v>
      </c>
    </row>
    <row r="37" spans="1:17" ht="12.75">
      <c r="A37" s="28"/>
      <c r="B37" s="28" t="s">
        <v>222</v>
      </c>
      <c r="C37" s="26" t="s">
        <v>223</v>
      </c>
      <c r="D37" s="63">
        <f>SUM('BIEU 06.CH'!F39:J39)</f>
        <v>0</v>
      </c>
      <c r="E37" s="63">
        <f t="shared" si="1"/>
        <v>0</v>
      </c>
      <c r="F37" s="64"/>
      <c r="G37" s="63"/>
      <c r="H37" s="62"/>
      <c r="I37" s="61"/>
      <c r="J37" s="64"/>
      <c r="K37" s="63"/>
      <c r="L37" s="62"/>
      <c r="M37" s="63"/>
      <c r="N37" s="63"/>
      <c r="O37" s="63"/>
      <c r="P37" s="63"/>
      <c r="Q37" s="63"/>
    </row>
    <row r="38" spans="1:17" ht="12.75">
      <c r="A38" s="28"/>
      <c r="B38" s="28" t="s">
        <v>160</v>
      </c>
      <c r="C38" s="26" t="s">
        <v>105</v>
      </c>
      <c r="D38" s="63">
        <f>SUM('BIEU 06.CH'!F40:J40)</f>
        <v>12.507660999999999</v>
      </c>
      <c r="E38" s="63">
        <f t="shared" si="1"/>
        <v>0.24259426225667216</v>
      </c>
      <c r="F38" s="64"/>
      <c r="G38" s="63"/>
      <c r="H38" s="62"/>
      <c r="I38" s="61"/>
      <c r="J38" s="64"/>
      <c r="K38" s="63"/>
      <c r="L38" s="62">
        <v>12.507663</v>
      </c>
      <c r="M38" s="63">
        <f t="shared" si="2"/>
        <v>1.2900434798034888</v>
      </c>
      <c r="N38" s="63"/>
      <c r="O38" s="63"/>
      <c r="P38" s="63"/>
      <c r="Q38" s="63"/>
    </row>
    <row r="39" spans="1:17" ht="12.75">
      <c r="A39" s="28"/>
      <c r="B39" s="28" t="s">
        <v>141</v>
      </c>
      <c r="C39" s="26" t="s">
        <v>42</v>
      </c>
      <c r="D39" s="63">
        <f>SUM('BIEU 06.CH'!F41:J41)</f>
        <v>13.321018999999998</v>
      </c>
      <c r="E39" s="63">
        <f t="shared" si="1"/>
        <v>0.25836987241756176</v>
      </c>
      <c r="F39" s="64"/>
      <c r="G39" s="63"/>
      <c r="H39" s="62"/>
      <c r="I39" s="63"/>
      <c r="J39" s="64"/>
      <c r="K39" s="63"/>
      <c r="L39" s="62">
        <v>2.12</v>
      </c>
      <c r="M39" s="63">
        <f>L39/$L$6*100</f>
        <v>0.2186573284860166</v>
      </c>
      <c r="N39" s="63"/>
      <c r="O39" s="63"/>
      <c r="P39" s="63">
        <v>0.027702</v>
      </c>
      <c r="Q39" s="63">
        <f t="shared" si="3"/>
        <v>0.0192076309334216</v>
      </c>
    </row>
    <row r="40" spans="1:17" ht="12.75">
      <c r="A40" s="28"/>
      <c r="B40" s="28" t="s">
        <v>145</v>
      </c>
      <c r="C40" s="26" t="s">
        <v>62</v>
      </c>
      <c r="D40" s="63">
        <f>SUM('BIEU 06.CH'!F42:J42)</f>
        <v>23.36117</v>
      </c>
      <c r="E40" s="63">
        <f t="shared" si="1"/>
        <v>0.4531051650346698</v>
      </c>
      <c r="F40" s="64"/>
      <c r="G40" s="63"/>
      <c r="H40" s="62"/>
      <c r="I40" s="63"/>
      <c r="J40" s="64"/>
      <c r="K40" s="63"/>
      <c r="L40" s="64">
        <v>19.861</v>
      </c>
      <c r="M40" s="63">
        <f>L40/$L$6*100</f>
        <v>2.0484684910664037</v>
      </c>
      <c r="N40" s="63"/>
      <c r="O40" s="63"/>
      <c r="P40" s="63"/>
      <c r="Q40" s="63"/>
    </row>
    <row r="41" spans="1:17" ht="12.75">
      <c r="A41" s="28"/>
      <c r="B41" s="28" t="s">
        <v>224</v>
      </c>
      <c r="C41" s="26" t="s">
        <v>36</v>
      </c>
      <c r="D41" s="63">
        <f>SUM('BIEU 06.CH'!F43:J43)</f>
        <v>89.23350599999999</v>
      </c>
      <c r="E41" s="63">
        <f t="shared" si="1"/>
        <v>1.7307421872599784</v>
      </c>
      <c r="F41" s="64"/>
      <c r="G41" s="63"/>
      <c r="H41" s="62"/>
      <c r="I41" s="61"/>
      <c r="J41" s="64"/>
      <c r="K41" s="63"/>
      <c r="L41" s="62">
        <v>34.16</v>
      </c>
      <c r="M41" s="63">
        <f>L41/$L$6*100</f>
        <v>3.523270915604871</v>
      </c>
      <c r="N41" s="63"/>
      <c r="O41" s="63"/>
      <c r="P41" s="63"/>
      <c r="Q41" s="63"/>
    </row>
    <row r="42" spans="1:17" ht="12.75">
      <c r="A42" s="28"/>
      <c r="B42" s="28" t="s">
        <v>165</v>
      </c>
      <c r="C42" s="26" t="s">
        <v>38</v>
      </c>
      <c r="D42" s="63">
        <f>SUM('BIEU 06.CH'!F44:J44)</f>
        <v>0</v>
      </c>
      <c r="E42" s="63">
        <f t="shared" si="1"/>
        <v>0</v>
      </c>
      <c r="F42" s="64"/>
      <c r="G42" s="63"/>
      <c r="H42" s="62"/>
      <c r="I42" s="61"/>
      <c r="J42" s="64"/>
      <c r="K42" s="63"/>
      <c r="L42" s="62"/>
      <c r="M42" s="63"/>
      <c r="N42" s="63"/>
      <c r="O42" s="63"/>
      <c r="P42" s="63"/>
      <c r="Q42" s="63"/>
    </row>
    <row r="43" spans="1:17" ht="12.75">
      <c r="A43" s="28"/>
      <c r="B43" s="28" t="s">
        <v>166</v>
      </c>
      <c r="C43" s="26" t="s">
        <v>39</v>
      </c>
      <c r="D43" s="63">
        <f>SUM('BIEU 06.CH'!F45:J45)</f>
        <v>0</v>
      </c>
      <c r="E43" s="63">
        <f t="shared" si="1"/>
        <v>0</v>
      </c>
      <c r="F43" s="64"/>
      <c r="G43" s="63"/>
      <c r="H43" s="62"/>
      <c r="I43" s="61"/>
      <c r="J43" s="64"/>
      <c r="K43" s="63"/>
      <c r="L43" s="62"/>
      <c r="M43" s="63"/>
      <c r="N43" s="63"/>
      <c r="O43" s="63"/>
      <c r="P43" s="63"/>
      <c r="Q43" s="63"/>
    </row>
    <row r="44" spans="1:17" ht="12.75">
      <c r="A44" s="28"/>
      <c r="B44" s="28" t="s">
        <v>206</v>
      </c>
      <c r="C44" s="26" t="s">
        <v>61</v>
      </c>
      <c r="D44" s="63">
        <f>SUM('BIEU 06.CH'!F46:J46)</f>
        <v>0.638101</v>
      </c>
      <c r="E44" s="63">
        <f t="shared" si="1"/>
        <v>0.012376386067726395</v>
      </c>
      <c r="F44" s="64"/>
      <c r="G44" s="63"/>
      <c r="H44" s="62"/>
      <c r="I44" s="61"/>
      <c r="J44" s="64"/>
      <c r="K44" s="63"/>
      <c r="L44" s="64">
        <v>0.6381</v>
      </c>
      <c r="M44" s="63">
        <f>L44/$L$6*100</f>
        <v>0.06581379306930528</v>
      </c>
      <c r="N44" s="63"/>
      <c r="O44" s="63"/>
      <c r="P44" s="63">
        <v>0.951915</v>
      </c>
      <c r="Q44" s="63">
        <f t="shared" si="3"/>
        <v>0.6600257021149384</v>
      </c>
    </row>
    <row r="45" spans="1:17" ht="12.75">
      <c r="A45" s="28" t="s">
        <v>128</v>
      </c>
      <c r="B45" s="28" t="s">
        <v>179</v>
      </c>
      <c r="C45" s="26" t="s">
        <v>180</v>
      </c>
      <c r="D45" s="63">
        <f>SUM('BIEU 06.CH'!F47:J47)</f>
        <v>0</v>
      </c>
      <c r="E45" s="63">
        <f t="shared" si="1"/>
        <v>0</v>
      </c>
      <c r="F45" s="64"/>
      <c r="G45" s="63"/>
      <c r="H45" s="62"/>
      <c r="I45" s="61"/>
      <c r="J45" s="64"/>
      <c r="K45" s="63"/>
      <c r="L45" s="62"/>
      <c r="M45" s="63"/>
      <c r="N45" s="63"/>
      <c r="O45" s="63"/>
      <c r="P45" s="63"/>
      <c r="Q45" s="63"/>
    </row>
    <row r="46" spans="1:17" ht="12.75">
      <c r="A46" s="28" t="s">
        <v>129</v>
      </c>
      <c r="B46" s="28" t="s">
        <v>146</v>
      </c>
      <c r="C46" s="26" t="s">
        <v>59</v>
      </c>
      <c r="D46" s="63">
        <f>SUM('BIEU 06.CH'!F48:J48)</f>
        <v>5.639545</v>
      </c>
      <c r="E46" s="63">
        <f t="shared" si="1"/>
        <v>0.10938266225302272</v>
      </c>
      <c r="F46" s="64"/>
      <c r="G46" s="63"/>
      <c r="H46" s="62"/>
      <c r="I46" s="61"/>
      <c r="J46" s="64"/>
      <c r="K46" s="63"/>
      <c r="L46" s="64">
        <v>5.44</v>
      </c>
      <c r="M46" s="63">
        <f aca="true" t="shared" si="4" ref="M46:M51">L46/$L$6*100</f>
        <v>0.5610829561150615</v>
      </c>
      <c r="N46" s="63"/>
      <c r="O46" s="63"/>
      <c r="P46" s="63">
        <v>0.885005</v>
      </c>
      <c r="Q46" s="63">
        <f t="shared" si="3"/>
        <v>0.6136325685594103</v>
      </c>
    </row>
    <row r="47" spans="1:17" ht="15" customHeight="1">
      <c r="A47" s="28" t="s">
        <v>130</v>
      </c>
      <c r="B47" s="28" t="s">
        <v>147</v>
      </c>
      <c r="C47" s="26" t="s">
        <v>60</v>
      </c>
      <c r="D47" s="63">
        <f>SUM('BIEU 06.CH'!F49:J49)</f>
        <v>47.268199</v>
      </c>
      <c r="E47" s="63">
        <f t="shared" si="1"/>
        <v>0.916797622241806</v>
      </c>
      <c r="F47" s="64"/>
      <c r="G47" s="63"/>
      <c r="H47" s="62"/>
      <c r="I47" s="61"/>
      <c r="J47" s="64"/>
      <c r="K47" s="63"/>
      <c r="L47" s="62">
        <v>19.24</v>
      </c>
      <c r="M47" s="63">
        <f t="shared" si="4"/>
        <v>1.9844183962598863</v>
      </c>
      <c r="N47" s="63"/>
      <c r="O47" s="63"/>
      <c r="P47" s="63">
        <v>0.307872</v>
      </c>
      <c r="Q47" s="63">
        <f t="shared" si="3"/>
        <v>0.21346804385006046</v>
      </c>
    </row>
    <row r="48" spans="1:17" ht="12.75">
      <c r="A48" s="28" t="s">
        <v>131</v>
      </c>
      <c r="B48" s="28" t="s">
        <v>142</v>
      </c>
      <c r="C48" s="26" t="s">
        <v>3</v>
      </c>
      <c r="D48" s="63">
        <f>SUM('BIEU 06.CH'!F50:J50)</f>
        <v>0</v>
      </c>
      <c r="E48" s="63">
        <f t="shared" si="1"/>
        <v>0</v>
      </c>
      <c r="F48" s="64"/>
      <c r="G48" s="63"/>
      <c r="H48" s="62"/>
      <c r="I48" s="61"/>
      <c r="J48" s="64"/>
      <c r="K48" s="63"/>
      <c r="L48" s="62"/>
      <c r="M48" s="63"/>
      <c r="N48" s="63"/>
      <c r="O48" s="63"/>
      <c r="P48" s="63">
        <f>'BIEU 06.CH'!D50</f>
        <v>55.825050000000005</v>
      </c>
      <c r="Q48" s="63">
        <f t="shared" si="3"/>
        <v>38.707203712360396</v>
      </c>
    </row>
    <row r="49" spans="1:17" ht="12.75">
      <c r="A49" s="28" t="s">
        <v>132</v>
      </c>
      <c r="B49" s="28" t="s">
        <v>143</v>
      </c>
      <c r="C49" s="26" t="s">
        <v>35</v>
      </c>
      <c r="D49" s="63">
        <f>SUM('BIEU 06.CH'!F51:J51)</f>
        <v>344.846255</v>
      </c>
      <c r="E49" s="63">
        <f t="shared" si="1"/>
        <v>6.688518566636981</v>
      </c>
      <c r="F49" s="64"/>
      <c r="G49" s="63"/>
      <c r="H49" s="62"/>
      <c r="I49" s="61"/>
      <c r="J49" s="64"/>
      <c r="K49" s="63"/>
      <c r="L49" s="64">
        <v>347.758255</v>
      </c>
      <c r="M49" s="63">
        <f t="shared" si="4"/>
        <v>35.86787311191459</v>
      </c>
      <c r="N49" s="63"/>
      <c r="O49" s="63"/>
      <c r="P49" s="63"/>
      <c r="Q49" s="63"/>
    </row>
    <row r="50" spans="1:17" ht="12.75">
      <c r="A50" s="28" t="s">
        <v>133</v>
      </c>
      <c r="B50" s="28" t="s">
        <v>161</v>
      </c>
      <c r="C50" s="26" t="s">
        <v>24</v>
      </c>
      <c r="D50" s="63">
        <f>SUM('BIEU 06.CH'!F52:J52)</f>
        <v>8.919231</v>
      </c>
      <c r="E50" s="63">
        <f t="shared" si="1"/>
        <v>0.17299431639071772</v>
      </c>
      <c r="F50" s="64"/>
      <c r="G50" s="63"/>
      <c r="H50" s="62"/>
      <c r="I50" s="61"/>
      <c r="J50" s="64"/>
      <c r="K50" s="63"/>
      <c r="L50" s="62">
        <v>8.92</v>
      </c>
      <c r="M50" s="63">
        <f t="shared" si="4"/>
        <v>0.9200110236298434</v>
      </c>
      <c r="N50" s="63"/>
      <c r="O50" s="63"/>
      <c r="P50" s="63">
        <v>0.737</v>
      </c>
      <c r="Q50" s="63">
        <f t="shared" si="3"/>
        <v>0.5110109016652848</v>
      </c>
    </row>
    <row r="51" spans="1:17" ht="12.75">
      <c r="A51" s="28" t="s">
        <v>134</v>
      </c>
      <c r="B51" s="28" t="s">
        <v>144</v>
      </c>
      <c r="C51" s="26" t="s">
        <v>70</v>
      </c>
      <c r="D51" s="63">
        <f>SUM('BIEU 06.CH'!F53:J53)</f>
        <v>2.0519789999999998</v>
      </c>
      <c r="E51" s="63">
        <f t="shared" si="1"/>
        <v>0.03979947423192745</v>
      </c>
      <c r="F51" s="64"/>
      <c r="G51" s="63"/>
      <c r="H51" s="62"/>
      <c r="I51" s="61"/>
      <c r="J51" s="64"/>
      <c r="K51" s="63"/>
      <c r="L51" s="62">
        <v>2.0519819999999998</v>
      </c>
      <c r="M51" s="63">
        <f t="shared" si="4"/>
        <v>0.21164193501009118</v>
      </c>
      <c r="N51" s="63"/>
      <c r="O51" s="63"/>
      <c r="P51" s="63"/>
      <c r="Q51" s="63"/>
    </row>
    <row r="52" spans="1:17" ht="12.75">
      <c r="A52" s="28" t="s">
        <v>135</v>
      </c>
      <c r="B52" s="28" t="s">
        <v>181</v>
      </c>
      <c r="C52" s="26" t="s">
        <v>182</v>
      </c>
      <c r="D52" s="63">
        <f>SUM('BIEU 06.CH'!F54:J54)</f>
        <v>0</v>
      </c>
      <c r="E52" s="63">
        <f t="shared" si="1"/>
        <v>0</v>
      </c>
      <c r="F52" s="64"/>
      <c r="G52" s="63"/>
      <c r="H52" s="62"/>
      <c r="I52" s="61"/>
      <c r="J52" s="64"/>
      <c r="K52" s="63"/>
      <c r="L52" s="62"/>
      <c r="M52" s="63"/>
      <c r="N52" s="63"/>
      <c r="O52" s="63"/>
      <c r="P52" s="63"/>
      <c r="Q52" s="63"/>
    </row>
    <row r="53" spans="1:17" ht="12.75">
      <c r="A53" s="28" t="s">
        <v>136</v>
      </c>
      <c r="B53" s="28" t="s">
        <v>148</v>
      </c>
      <c r="C53" s="26" t="s">
        <v>63</v>
      </c>
      <c r="D53" s="63">
        <f>SUM('BIEU 06.CH'!F55:J55)</f>
        <v>8.025139</v>
      </c>
      <c r="E53" s="63">
        <f t="shared" si="1"/>
        <v>0.1556528175181793</v>
      </c>
      <c r="F53" s="64"/>
      <c r="G53" s="63"/>
      <c r="H53" s="62"/>
      <c r="I53" s="63"/>
      <c r="J53" s="64"/>
      <c r="K53" s="63"/>
      <c r="L53" s="62">
        <v>7.51</v>
      </c>
      <c r="M53" s="63">
        <f>L53/$L$6*100</f>
        <v>0.7745832721367852</v>
      </c>
      <c r="N53" s="63"/>
      <c r="O53" s="63"/>
      <c r="P53" s="63">
        <v>2.096</v>
      </c>
      <c r="Q53" s="63">
        <f t="shared" si="3"/>
        <v>1.453295590082004</v>
      </c>
    </row>
    <row r="54" spans="1:17" ht="12.75">
      <c r="A54" s="28" t="s">
        <v>137</v>
      </c>
      <c r="B54" s="28" t="s">
        <v>78</v>
      </c>
      <c r="C54" s="26" t="s">
        <v>64</v>
      </c>
      <c r="D54" s="63">
        <f>SUM('BIEU 06.CH'!F56:J56)</f>
        <v>100.25076</v>
      </c>
      <c r="E54" s="63">
        <f t="shared" si="1"/>
        <v>1.9444290313649133</v>
      </c>
      <c r="F54" s="64"/>
      <c r="G54" s="63"/>
      <c r="H54" s="62"/>
      <c r="I54" s="61"/>
      <c r="J54" s="64"/>
      <c r="K54" s="63"/>
      <c r="L54" s="62"/>
      <c r="M54" s="63"/>
      <c r="N54" s="63"/>
      <c r="O54" s="63"/>
      <c r="P54" s="63"/>
      <c r="Q54" s="63"/>
    </row>
    <row r="55" spans="1:17" ht="12.75">
      <c r="A55" s="27" t="s">
        <v>138</v>
      </c>
      <c r="B55" s="28" t="s">
        <v>69</v>
      </c>
      <c r="C55" s="26" t="s">
        <v>65</v>
      </c>
      <c r="D55" s="63">
        <f>SUM('BIEU 06.CH'!F57:J57)</f>
        <v>41.045344</v>
      </c>
      <c r="E55" s="63">
        <f t="shared" si="1"/>
        <v>0.7961012811868923</v>
      </c>
      <c r="F55" s="64"/>
      <c r="G55" s="63"/>
      <c r="H55" s="62"/>
      <c r="I55" s="61"/>
      <c r="J55" s="64"/>
      <c r="K55" s="63"/>
      <c r="L55" s="62">
        <v>36.225095</v>
      </c>
      <c r="M55" s="63">
        <f>L55/$L$6*100</f>
        <v>3.7362653287038485</v>
      </c>
      <c r="N55" s="63"/>
      <c r="O55" s="63"/>
      <c r="P55" s="63"/>
      <c r="Q55" s="63"/>
    </row>
    <row r="56" spans="1:17" ht="12.75">
      <c r="A56" s="27" t="s">
        <v>139</v>
      </c>
      <c r="B56" s="28" t="s">
        <v>162</v>
      </c>
      <c r="C56" s="26" t="s">
        <v>37</v>
      </c>
      <c r="D56" s="63">
        <f>SUM('BIEU 06.CH'!F58:J58)</f>
        <v>0</v>
      </c>
      <c r="E56" s="63">
        <f t="shared" si="1"/>
        <v>0</v>
      </c>
      <c r="F56" s="64"/>
      <c r="G56" s="63"/>
      <c r="H56" s="62"/>
      <c r="I56" s="61"/>
      <c r="J56" s="64"/>
      <c r="K56" s="63"/>
      <c r="L56" s="62"/>
      <c r="M56" s="63"/>
      <c r="N56" s="63"/>
      <c r="O56" s="63"/>
      <c r="P56" s="63"/>
      <c r="Q56" s="61"/>
    </row>
    <row r="57" spans="1:18" ht="12.75">
      <c r="A57" s="34">
        <v>3</v>
      </c>
      <c r="B57" s="34" t="s">
        <v>140</v>
      </c>
      <c r="C57" s="32" t="s">
        <v>74</v>
      </c>
      <c r="D57" s="61">
        <f>SUM('BIEU 06.CH'!F59:J59)</f>
        <v>128.41521400000002</v>
      </c>
      <c r="E57" s="61">
        <f t="shared" si="1"/>
        <v>2.490697029833371</v>
      </c>
      <c r="F57" s="64"/>
      <c r="G57" s="61"/>
      <c r="H57" s="67"/>
      <c r="I57" s="195"/>
      <c r="J57" s="64"/>
      <c r="K57" s="61"/>
      <c r="L57" s="67">
        <v>2.42</v>
      </c>
      <c r="M57" s="61">
        <f>L57/$L$6*100</f>
        <v>0.24959940327177366</v>
      </c>
      <c r="N57" s="61"/>
      <c r="O57" s="61"/>
      <c r="P57" s="61">
        <v>4.64</v>
      </c>
      <c r="Q57" s="61">
        <f t="shared" si="3"/>
        <v>3.2172192452197033</v>
      </c>
      <c r="R57" s="36"/>
    </row>
    <row r="61" ht="12.75">
      <c r="L61" s="36"/>
    </row>
    <row r="62" ht="12.75">
      <c r="F62" s="36"/>
    </row>
    <row r="64" spans="8:14" ht="12.75">
      <c r="H64" s="36"/>
      <c r="N64" s="36"/>
    </row>
    <row r="65" spans="6:14" ht="12.75">
      <c r="F65" s="36"/>
      <c r="H65" s="36"/>
      <c r="L65" s="36"/>
      <c r="N65" s="36"/>
    </row>
    <row r="66" ht="12.75">
      <c r="F66" s="36"/>
    </row>
    <row r="67" ht="12.75">
      <c r="L67" s="36"/>
    </row>
  </sheetData>
  <sheetProtection/>
  <mergeCells count="13">
    <mergeCell ref="D4:E4"/>
    <mergeCell ref="F4:G4"/>
    <mergeCell ref="H4:I4"/>
    <mergeCell ref="P4:Q4"/>
    <mergeCell ref="J4:K4"/>
    <mergeCell ref="L4:M4"/>
    <mergeCell ref="A1:B1"/>
    <mergeCell ref="A2:O2"/>
    <mergeCell ref="A3:O3"/>
    <mergeCell ref="A4:A5"/>
    <mergeCell ref="B4:B5"/>
    <mergeCell ref="N4:O4"/>
    <mergeCell ref="C4:C5"/>
  </mergeCells>
  <printOptions/>
  <pageMargins left="0.86" right="0.7" top="0.71" bottom="0.33" header="0" footer="0"/>
  <pageSetup horizontalDpi="600" verticalDpi="600" orientation="landscape" paperSize="9" scale="65" r:id="rId1"/>
</worksheet>
</file>

<file path=xl/worksheets/sheet11.xml><?xml version="1.0" encoding="utf-8"?>
<worksheet xmlns="http://schemas.openxmlformats.org/spreadsheetml/2006/main" xmlns:r="http://schemas.openxmlformats.org/officeDocument/2006/relationships">
  <dimension ref="A1:BG60"/>
  <sheetViews>
    <sheetView showZeros="0" zoomScale="85" zoomScaleNormal="85" zoomScalePageLayoutView="0" workbookViewId="0" topLeftCell="A1">
      <pane xSplit="4" ySplit="6" topLeftCell="E52" activePane="bottomRight" state="frozen"/>
      <selection pane="topLeft" activeCell="A1" sqref="A1"/>
      <selection pane="topRight" activeCell="E1" sqref="E1"/>
      <selection pane="bottomLeft" activeCell="A7" sqref="A7"/>
      <selection pane="bottomRight" activeCell="BD58" sqref="BD58"/>
    </sheetView>
  </sheetViews>
  <sheetFormatPr defaultColWidth="7.8515625" defaultRowHeight="12.75"/>
  <cols>
    <col min="1" max="1" width="4.421875" style="22" bestFit="1" customWidth="1"/>
    <col min="2" max="2" width="47.8515625" style="24" customWidth="1"/>
    <col min="3" max="3" width="5.140625" style="25" bestFit="1" customWidth="1"/>
    <col min="4" max="4" width="15.00390625" style="36" bestFit="1" customWidth="1"/>
    <col min="5" max="5" width="10.28125" style="36" bestFit="1" customWidth="1"/>
    <col min="6" max="7" width="8.57421875" style="36" customWidth="1"/>
    <col min="8" max="8" width="6.421875" style="36" customWidth="1"/>
    <col min="9" max="9" width="7.8515625" style="36" bestFit="1" customWidth="1"/>
    <col min="10" max="10" width="8.421875" style="36" customWidth="1"/>
    <col min="11" max="11" width="6.57421875" style="36" customWidth="1"/>
    <col min="12" max="12" width="7.8515625" style="36" customWidth="1"/>
    <col min="13" max="13" width="7.8515625" style="36" bestFit="1" customWidth="1"/>
    <col min="14" max="14" width="6.421875" style="36" bestFit="1" customWidth="1"/>
    <col min="15" max="15" width="6.421875" style="36" customWidth="1"/>
    <col min="16" max="16" width="6.7109375" style="36" customWidth="1"/>
    <col min="17" max="17" width="10.28125" style="36" bestFit="1" customWidth="1"/>
    <col min="18" max="18" width="7.8515625" style="36" bestFit="1" customWidth="1"/>
    <col min="19" max="19" width="5.421875" style="36" bestFit="1" customWidth="1"/>
    <col min="20" max="20" width="6.421875" style="208" bestFit="1" customWidth="1"/>
    <col min="21" max="21" width="7.140625" style="36" customWidth="1"/>
    <col min="22" max="23" width="6.421875" style="36" bestFit="1" customWidth="1"/>
    <col min="24" max="24" width="4.57421875" style="36" customWidth="1"/>
    <col min="25" max="25" width="6.7109375" style="36" customWidth="1"/>
    <col min="26" max="26" width="7.8515625" style="36" bestFit="1" customWidth="1"/>
    <col min="27" max="27" width="7.8515625" style="36" customWidth="1"/>
    <col min="28" max="28" width="6.8515625" style="36" customWidth="1"/>
    <col min="29" max="32" width="6.421875" style="36" customWidth="1"/>
    <col min="33" max="33" width="7.8515625" style="36" customWidth="1"/>
    <col min="34" max="35" width="6.421875" style="36" customWidth="1"/>
    <col min="36" max="36" width="6.28125" style="36" customWidth="1"/>
    <col min="37" max="37" width="5.421875" style="36" customWidth="1"/>
    <col min="38" max="38" width="6.00390625" style="36" customWidth="1"/>
    <col min="39" max="39" width="6.140625" style="36" customWidth="1"/>
    <col min="40" max="40" width="5.421875" style="36" customWidth="1"/>
    <col min="41" max="41" width="6.421875" style="36" customWidth="1"/>
    <col min="42" max="42" width="7.8515625" style="36" customWidth="1"/>
    <col min="43" max="43" width="5.421875" style="36" bestFit="1" customWidth="1"/>
    <col min="44" max="44" width="5.28125" style="36" customWidth="1"/>
    <col min="45" max="46" width="6.421875" style="36" bestFit="1" customWidth="1"/>
    <col min="47" max="47" width="7.140625" style="36" bestFit="1" customWidth="1"/>
    <col min="48" max="49" width="5.421875" style="36" bestFit="1" customWidth="1"/>
    <col min="50" max="50" width="6.421875" style="36" bestFit="1" customWidth="1"/>
    <col min="51" max="51" width="5.421875" style="36" bestFit="1" customWidth="1"/>
    <col min="52" max="53" width="6.421875" style="36" bestFit="1" customWidth="1"/>
    <col min="54" max="54" width="4.7109375" style="36" bestFit="1" customWidth="1"/>
    <col min="55" max="55" width="7.140625" style="36" bestFit="1" customWidth="1"/>
    <col min="56" max="56" width="9.28125" style="36" customWidth="1"/>
    <col min="57" max="57" width="8.7109375" style="36" customWidth="1"/>
    <col min="58" max="58" width="8.8515625" style="36" bestFit="1" customWidth="1"/>
    <col min="59" max="59" width="10.00390625" style="23" bestFit="1" customWidth="1"/>
    <col min="60" max="60" width="9.00390625" style="23" bestFit="1" customWidth="1"/>
    <col min="61" max="16384" width="7.8515625" style="23" customWidth="1"/>
  </cols>
  <sheetData>
    <row r="1" spans="1:59" ht="18.75" customHeight="1">
      <c r="A1" s="488" t="s">
        <v>312</v>
      </c>
      <c r="B1" s="488"/>
      <c r="C1" s="52"/>
      <c r="D1" s="53"/>
      <c r="E1" s="53"/>
      <c r="F1" s="53"/>
      <c r="G1" s="53"/>
      <c r="H1" s="53"/>
      <c r="I1" s="53"/>
      <c r="J1" s="53"/>
      <c r="K1" s="53"/>
      <c r="L1" s="53"/>
      <c r="M1" s="53"/>
      <c r="N1" s="53"/>
      <c r="O1" s="53"/>
      <c r="P1" s="53"/>
      <c r="Q1" s="53"/>
      <c r="R1" s="164" t="s">
        <v>22</v>
      </c>
      <c r="S1" s="164" t="s">
        <v>23</v>
      </c>
      <c r="T1" s="207" t="s">
        <v>176</v>
      </c>
      <c r="U1" s="164" t="s">
        <v>75</v>
      </c>
      <c r="V1" s="164" t="s">
        <v>71</v>
      </c>
      <c r="W1" s="164" t="s">
        <v>19</v>
      </c>
      <c r="X1" s="164" t="s">
        <v>56</v>
      </c>
      <c r="Y1" s="164" t="s">
        <v>66</v>
      </c>
      <c r="Z1" s="164" t="s">
        <v>122</v>
      </c>
      <c r="AA1" s="164" t="s">
        <v>57</v>
      </c>
      <c r="AB1" s="164" t="s">
        <v>58</v>
      </c>
      <c r="AC1" s="164" t="s">
        <v>52</v>
      </c>
      <c r="AD1" s="164" t="s">
        <v>53</v>
      </c>
      <c r="AE1" s="164" t="s">
        <v>54</v>
      </c>
      <c r="AF1" s="164" t="s">
        <v>55</v>
      </c>
      <c r="AG1" s="164" t="s">
        <v>20</v>
      </c>
      <c r="AH1" s="164" t="s">
        <v>21</v>
      </c>
      <c r="AI1" s="164" t="s">
        <v>223</v>
      </c>
      <c r="AJ1" s="164" t="s">
        <v>105</v>
      </c>
      <c r="AK1" s="164" t="s">
        <v>42</v>
      </c>
      <c r="AL1" s="164" t="s">
        <v>62</v>
      </c>
      <c r="AM1" s="164" t="s">
        <v>36</v>
      </c>
      <c r="AN1" s="164" t="s">
        <v>38</v>
      </c>
      <c r="AO1" s="164" t="s">
        <v>39</v>
      </c>
      <c r="AP1" s="165" t="s">
        <v>61</v>
      </c>
      <c r="AQ1" s="164" t="s">
        <v>180</v>
      </c>
      <c r="AR1" s="164" t="s">
        <v>59</v>
      </c>
      <c r="AS1" s="164" t="s">
        <v>60</v>
      </c>
      <c r="AT1" s="164" t="s">
        <v>3</v>
      </c>
      <c r="AU1" s="164" t="s">
        <v>35</v>
      </c>
      <c r="AV1" s="164" t="s">
        <v>24</v>
      </c>
      <c r="AW1" s="164" t="s">
        <v>70</v>
      </c>
      <c r="AX1" s="164" t="s">
        <v>182</v>
      </c>
      <c r="AY1" s="164" t="s">
        <v>63</v>
      </c>
      <c r="AZ1" s="164" t="s">
        <v>64</v>
      </c>
      <c r="BA1" s="164" t="s">
        <v>65</v>
      </c>
      <c r="BB1" s="164" t="s">
        <v>37</v>
      </c>
      <c r="BC1" s="164" t="s">
        <v>74</v>
      </c>
      <c r="BD1" s="166"/>
      <c r="BE1" s="166"/>
      <c r="BF1" s="167"/>
      <c r="BG1" s="168"/>
    </row>
    <row r="2" spans="1:58" ht="14.25" customHeight="1">
      <c r="A2" s="486" t="s">
        <v>663</v>
      </c>
      <c r="B2" s="486"/>
      <c r="C2" s="486"/>
      <c r="D2" s="486"/>
      <c r="E2" s="486"/>
      <c r="F2" s="486"/>
      <c r="G2" s="486"/>
      <c r="H2" s="486"/>
      <c r="I2" s="486"/>
      <c r="J2" s="486"/>
      <c r="K2" s="486"/>
      <c r="L2" s="486"/>
      <c r="M2" s="486"/>
      <c r="N2" s="486"/>
      <c r="O2" s="486"/>
      <c r="P2" s="486"/>
      <c r="Q2" s="486"/>
      <c r="R2" s="486"/>
      <c r="S2" s="486"/>
      <c r="T2" s="486"/>
      <c r="U2" s="486"/>
      <c r="V2" s="487"/>
      <c r="W2" s="487"/>
      <c r="X2" s="486"/>
      <c r="Y2" s="486"/>
      <c r="Z2" s="486"/>
      <c r="AA2" s="486"/>
      <c r="AB2" s="486"/>
      <c r="AC2" s="486"/>
      <c r="AD2" s="486"/>
      <c r="AE2" s="486"/>
      <c r="AF2" s="486"/>
      <c r="AG2" s="486"/>
      <c r="AH2" s="486"/>
      <c r="AI2" s="486"/>
      <c r="AJ2" s="486"/>
      <c r="AK2" s="486"/>
      <c r="AL2" s="486"/>
      <c r="AM2" s="486"/>
      <c r="AN2" s="486"/>
      <c r="AO2" s="486"/>
      <c r="AP2" s="486"/>
      <c r="AQ2" s="486"/>
      <c r="AR2" s="486"/>
      <c r="AS2" s="486"/>
      <c r="AT2" s="486"/>
      <c r="AU2" s="486"/>
      <c r="AV2" s="486"/>
      <c r="AW2" s="486"/>
      <c r="AX2" s="486"/>
      <c r="AY2" s="486"/>
      <c r="AZ2" s="486"/>
      <c r="BA2" s="486"/>
      <c r="BB2" s="486"/>
      <c r="BC2" s="486"/>
      <c r="BD2" s="486"/>
      <c r="BE2" s="486"/>
      <c r="BF2" s="486"/>
    </row>
    <row r="3" spans="1:58" ht="17.25" customHeight="1">
      <c r="A3" s="486" t="s">
        <v>241</v>
      </c>
      <c r="B3" s="486"/>
      <c r="C3" s="486"/>
      <c r="D3" s="486"/>
      <c r="E3" s="486"/>
      <c r="F3" s="486"/>
      <c r="G3" s="486"/>
      <c r="H3" s="486"/>
      <c r="I3" s="486"/>
      <c r="J3" s="486"/>
      <c r="K3" s="486"/>
      <c r="L3" s="486"/>
      <c r="M3" s="486"/>
      <c r="N3" s="486"/>
      <c r="O3" s="486"/>
      <c r="P3" s="486"/>
      <c r="Q3" s="486"/>
      <c r="R3" s="486"/>
      <c r="S3" s="486"/>
      <c r="T3" s="486"/>
      <c r="U3" s="486"/>
      <c r="V3" s="487"/>
      <c r="W3" s="487"/>
      <c r="X3" s="486"/>
      <c r="Y3" s="486"/>
      <c r="Z3" s="486"/>
      <c r="AA3" s="486"/>
      <c r="AB3" s="486"/>
      <c r="AC3" s="486"/>
      <c r="AD3" s="486"/>
      <c r="AE3" s="486"/>
      <c r="AF3" s="486"/>
      <c r="AG3" s="486"/>
      <c r="AH3" s="486"/>
      <c r="AI3" s="486"/>
      <c r="AJ3" s="486"/>
      <c r="AK3" s="486"/>
      <c r="AL3" s="486"/>
      <c r="AM3" s="486"/>
      <c r="AN3" s="486"/>
      <c r="AO3" s="486"/>
      <c r="AP3" s="486"/>
      <c r="AQ3" s="486"/>
      <c r="AR3" s="486"/>
      <c r="AS3" s="486"/>
      <c r="AT3" s="486"/>
      <c r="AU3" s="486"/>
      <c r="AV3" s="486"/>
      <c r="AW3" s="486"/>
      <c r="AX3" s="486"/>
      <c r="AY3" s="486"/>
      <c r="AZ3" s="486"/>
      <c r="BA3" s="486"/>
      <c r="BB3" s="486"/>
      <c r="BC3" s="486"/>
      <c r="BD3" s="486"/>
      <c r="BE3" s="486"/>
      <c r="BF3" s="486"/>
    </row>
    <row r="4" spans="1:58" ht="12.75" customHeight="1">
      <c r="A4" s="492" t="s">
        <v>150</v>
      </c>
      <c r="B4" s="492"/>
      <c r="C4" s="492"/>
      <c r="D4" s="492"/>
      <c r="E4" s="492"/>
      <c r="F4" s="492"/>
      <c r="G4" s="492"/>
      <c r="H4" s="492"/>
      <c r="I4" s="492"/>
      <c r="J4" s="492"/>
      <c r="K4" s="492"/>
      <c r="L4" s="492"/>
      <c r="M4" s="492"/>
      <c r="N4" s="492"/>
      <c r="O4" s="492"/>
      <c r="P4" s="492"/>
      <c r="Q4" s="492"/>
      <c r="R4" s="492"/>
      <c r="S4" s="492"/>
      <c r="T4" s="492"/>
      <c r="U4" s="492"/>
      <c r="V4" s="492"/>
      <c r="W4" s="492"/>
      <c r="X4" s="492"/>
      <c r="Y4" s="492"/>
      <c r="Z4" s="492"/>
      <c r="AA4" s="492"/>
      <c r="AB4" s="492"/>
      <c r="AC4" s="492"/>
      <c r="AD4" s="492"/>
      <c r="AE4" s="492"/>
      <c r="AF4" s="492"/>
      <c r="AG4" s="492"/>
      <c r="AH4" s="492"/>
      <c r="AI4" s="492"/>
      <c r="AJ4" s="492"/>
      <c r="AK4" s="492"/>
      <c r="AL4" s="492"/>
      <c r="AM4" s="492"/>
      <c r="AN4" s="492"/>
      <c r="AO4" s="492"/>
      <c r="AP4" s="492"/>
      <c r="AQ4" s="492"/>
      <c r="AR4" s="492"/>
      <c r="AS4" s="492"/>
      <c r="AT4" s="492"/>
      <c r="AU4" s="492"/>
      <c r="AV4" s="492"/>
      <c r="AW4" s="492"/>
      <c r="AX4" s="492"/>
      <c r="AY4" s="492"/>
      <c r="AZ4" s="492"/>
      <c r="BA4" s="492"/>
      <c r="BB4" s="492"/>
      <c r="BC4" s="492"/>
      <c r="BD4" s="492"/>
      <c r="BE4" s="492"/>
      <c r="BF4" s="492"/>
    </row>
    <row r="5" spans="1:58" s="56" customFormat="1" ht="78" customHeight="1">
      <c r="A5" s="459" t="s">
        <v>12</v>
      </c>
      <c r="B5" s="459" t="s">
        <v>149</v>
      </c>
      <c r="C5" s="490" t="s">
        <v>25</v>
      </c>
      <c r="D5" s="491" t="s">
        <v>665</v>
      </c>
      <c r="E5" s="489" t="s">
        <v>669</v>
      </c>
      <c r="F5" s="489"/>
      <c r="G5" s="489"/>
      <c r="H5" s="489"/>
      <c r="I5" s="489"/>
      <c r="J5" s="489"/>
      <c r="K5" s="489"/>
      <c r="L5" s="489"/>
      <c r="M5" s="489"/>
      <c r="N5" s="489"/>
      <c r="O5" s="489"/>
      <c r="P5" s="489"/>
      <c r="Q5" s="489"/>
      <c r="R5" s="489"/>
      <c r="S5" s="489"/>
      <c r="T5" s="489"/>
      <c r="U5" s="489"/>
      <c r="V5" s="489"/>
      <c r="W5" s="489"/>
      <c r="X5" s="489"/>
      <c r="Y5" s="489"/>
      <c r="Z5" s="489"/>
      <c r="AA5" s="489"/>
      <c r="AB5" s="489"/>
      <c r="AC5" s="489"/>
      <c r="AD5" s="489"/>
      <c r="AE5" s="489"/>
      <c r="AF5" s="489"/>
      <c r="AG5" s="489"/>
      <c r="AH5" s="489"/>
      <c r="AI5" s="489"/>
      <c r="AJ5" s="489"/>
      <c r="AK5" s="489"/>
      <c r="AL5" s="489"/>
      <c r="AM5" s="489"/>
      <c r="AN5" s="489"/>
      <c r="AO5" s="489"/>
      <c r="AP5" s="489"/>
      <c r="AQ5" s="489"/>
      <c r="AR5" s="489"/>
      <c r="AS5" s="489"/>
      <c r="AT5" s="489"/>
      <c r="AU5" s="489"/>
      <c r="AV5" s="489"/>
      <c r="AW5" s="489"/>
      <c r="AX5" s="489"/>
      <c r="AY5" s="489"/>
      <c r="AZ5" s="489"/>
      <c r="BA5" s="489"/>
      <c r="BB5" s="489"/>
      <c r="BC5" s="489"/>
      <c r="BD5" s="170" t="s">
        <v>207</v>
      </c>
      <c r="BE5" s="170" t="s">
        <v>208</v>
      </c>
      <c r="BF5" s="170" t="s">
        <v>664</v>
      </c>
    </row>
    <row r="6" spans="1:58" s="56" customFormat="1" ht="36" customHeight="1">
      <c r="A6" s="459"/>
      <c r="B6" s="459"/>
      <c r="C6" s="490"/>
      <c r="D6" s="491"/>
      <c r="E6" s="77" t="s">
        <v>44</v>
      </c>
      <c r="F6" s="77" t="s">
        <v>26</v>
      </c>
      <c r="G6" s="77" t="s">
        <v>45</v>
      </c>
      <c r="H6" s="77" t="s">
        <v>27</v>
      </c>
      <c r="I6" s="77" t="s">
        <v>28</v>
      </c>
      <c r="J6" s="77" t="s">
        <v>30</v>
      </c>
      <c r="K6" s="77" t="s">
        <v>31</v>
      </c>
      <c r="L6" s="77" t="s">
        <v>29</v>
      </c>
      <c r="M6" s="77" t="s">
        <v>216</v>
      </c>
      <c r="N6" s="77" t="s">
        <v>32</v>
      </c>
      <c r="O6" s="77" t="s">
        <v>33</v>
      </c>
      <c r="P6" s="77" t="s">
        <v>34</v>
      </c>
      <c r="Q6" s="77" t="s">
        <v>109</v>
      </c>
      <c r="R6" s="77" t="s">
        <v>22</v>
      </c>
      <c r="S6" s="77" t="s">
        <v>23</v>
      </c>
      <c r="T6" s="77" t="s">
        <v>176</v>
      </c>
      <c r="U6" s="77" t="s">
        <v>75</v>
      </c>
      <c r="V6" s="77" t="s">
        <v>71</v>
      </c>
      <c r="W6" s="77" t="s">
        <v>19</v>
      </c>
      <c r="X6" s="77" t="s">
        <v>56</v>
      </c>
      <c r="Y6" s="77" t="s">
        <v>66</v>
      </c>
      <c r="Z6" s="77" t="s">
        <v>122</v>
      </c>
      <c r="AA6" s="77" t="s">
        <v>57</v>
      </c>
      <c r="AB6" s="77" t="s">
        <v>58</v>
      </c>
      <c r="AC6" s="77" t="s">
        <v>52</v>
      </c>
      <c r="AD6" s="77" t="s">
        <v>53</v>
      </c>
      <c r="AE6" s="77" t="s">
        <v>54</v>
      </c>
      <c r="AF6" s="77" t="s">
        <v>55</v>
      </c>
      <c r="AG6" s="77" t="s">
        <v>20</v>
      </c>
      <c r="AH6" s="77" t="s">
        <v>21</v>
      </c>
      <c r="AI6" s="77" t="s">
        <v>223</v>
      </c>
      <c r="AJ6" s="77" t="s">
        <v>105</v>
      </c>
      <c r="AK6" s="77" t="s">
        <v>42</v>
      </c>
      <c r="AL6" s="77" t="s">
        <v>62</v>
      </c>
      <c r="AM6" s="77" t="s">
        <v>36</v>
      </c>
      <c r="AN6" s="77" t="s">
        <v>38</v>
      </c>
      <c r="AO6" s="77" t="s">
        <v>39</v>
      </c>
      <c r="AP6" s="32" t="s">
        <v>61</v>
      </c>
      <c r="AQ6" s="77" t="s">
        <v>180</v>
      </c>
      <c r="AR6" s="77" t="s">
        <v>59</v>
      </c>
      <c r="AS6" s="77" t="s">
        <v>60</v>
      </c>
      <c r="AT6" s="77" t="s">
        <v>3</v>
      </c>
      <c r="AU6" s="77" t="s">
        <v>35</v>
      </c>
      <c r="AV6" s="77" t="s">
        <v>24</v>
      </c>
      <c r="AW6" s="77" t="s">
        <v>70</v>
      </c>
      <c r="AX6" s="77" t="s">
        <v>182</v>
      </c>
      <c r="AY6" s="77" t="s">
        <v>63</v>
      </c>
      <c r="AZ6" s="77" t="s">
        <v>64</v>
      </c>
      <c r="BA6" s="77" t="s">
        <v>65</v>
      </c>
      <c r="BB6" s="77" t="s">
        <v>37</v>
      </c>
      <c r="BC6" s="77" t="s">
        <v>74</v>
      </c>
      <c r="BD6" s="68"/>
      <c r="BE6" s="68"/>
      <c r="BF6" s="68"/>
    </row>
    <row r="7" spans="1:58" s="56" customFormat="1" ht="21" customHeight="1">
      <c r="A7" s="34"/>
      <c r="B7" s="66" t="s">
        <v>209</v>
      </c>
      <c r="C7" s="76"/>
      <c r="D7" s="33">
        <v>5897.30542</v>
      </c>
      <c r="E7" s="68"/>
      <c r="F7" s="68"/>
      <c r="G7" s="68"/>
      <c r="H7" s="68"/>
      <c r="I7" s="68"/>
      <c r="J7" s="68"/>
      <c r="K7" s="68"/>
      <c r="L7" s="68"/>
      <c r="M7" s="68"/>
      <c r="N7" s="68"/>
      <c r="O7" s="68"/>
      <c r="P7" s="68"/>
      <c r="Q7" s="68"/>
      <c r="R7" s="68"/>
      <c r="S7" s="68"/>
      <c r="T7" s="127"/>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v>5897.305420000001</v>
      </c>
    </row>
    <row r="8" spans="1:58" s="56" customFormat="1" ht="21" customHeight="1">
      <c r="A8" s="34">
        <v>1</v>
      </c>
      <c r="B8" s="66" t="s">
        <v>43</v>
      </c>
      <c r="C8" s="76" t="s">
        <v>44</v>
      </c>
      <c r="D8" s="33">
        <v>3869.5190860000002</v>
      </c>
      <c r="E8" s="79">
        <v>3694.119086</v>
      </c>
      <c r="F8" s="68"/>
      <c r="G8" s="68"/>
      <c r="H8" s="68"/>
      <c r="I8" s="68"/>
      <c r="J8" s="68"/>
      <c r="K8" s="68"/>
      <c r="L8" s="68"/>
      <c r="M8" s="68"/>
      <c r="N8" s="68"/>
      <c r="O8" s="68"/>
      <c r="P8" s="68"/>
      <c r="Q8" s="68">
        <v>175.4</v>
      </c>
      <c r="R8" s="68">
        <v>0</v>
      </c>
      <c r="S8" s="68">
        <v>0</v>
      </c>
      <c r="T8" s="127">
        <v>0</v>
      </c>
      <c r="U8" s="68">
        <v>47.370000000000005</v>
      </c>
      <c r="V8" s="68">
        <v>16.440000000000005</v>
      </c>
      <c r="W8" s="68">
        <v>0.67</v>
      </c>
      <c r="X8" s="68">
        <v>0</v>
      </c>
      <c r="Y8" s="68">
        <v>0</v>
      </c>
      <c r="Z8" s="68">
        <v>59.589999999999996</v>
      </c>
      <c r="AA8" s="68">
        <v>17.010000000000005</v>
      </c>
      <c r="AB8" s="68">
        <v>4.46</v>
      </c>
      <c r="AC8" s="68">
        <v>0</v>
      </c>
      <c r="AD8" s="68">
        <v>0</v>
      </c>
      <c r="AE8" s="68">
        <v>1.2000000000000002</v>
      </c>
      <c r="AF8" s="68">
        <v>1.3</v>
      </c>
      <c r="AG8" s="68">
        <v>2.1799999999999997</v>
      </c>
      <c r="AH8" s="68">
        <v>0.29000000000000004</v>
      </c>
      <c r="AI8" s="68">
        <v>0</v>
      </c>
      <c r="AJ8" s="68">
        <v>0</v>
      </c>
      <c r="AK8" s="68">
        <v>0</v>
      </c>
      <c r="AL8" s="68">
        <v>17.26</v>
      </c>
      <c r="AM8" s="68">
        <v>15.890000000000004</v>
      </c>
      <c r="AN8" s="68">
        <v>0</v>
      </c>
      <c r="AO8" s="68">
        <v>0</v>
      </c>
      <c r="AP8" s="68">
        <v>0</v>
      </c>
      <c r="AQ8" s="68">
        <v>0</v>
      </c>
      <c r="AR8" s="68">
        <v>0.43</v>
      </c>
      <c r="AS8" s="68">
        <v>5.840000000000001</v>
      </c>
      <c r="AT8" s="68">
        <v>10.78</v>
      </c>
      <c r="AU8" s="68">
        <v>33.900000000000006</v>
      </c>
      <c r="AV8" s="68">
        <v>0</v>
      </c>
      <c r="AW8" s="68">
        <v>0</v>
      </c>
      <c r="AX8" s="68">
        <v>0</v>
      </c>
      <c r="AY8" s="68">
        <v>0.38</v>
      </c>
      <c r="AZ8" s="68">
        <v>0</v>
      </c>
      <c r="BA8" s="68">
        <v>0</v>
      </c>
      <c r="BB8" s="68">
        <v>0</v>
      </c>
      <c r="BC8" s="68">
        <v>0</v>
      </c>
      <c r="BD8" s="68">
        <v>175.4</v>
      </c>
      <c r="BE8" s="68">
        <v>-175.4</v>
      </c>
      <c r="BF8" s="68">
        <v>3694.119086</v>
      </c>
    </row>
    <row r="9" spans="1:58" ht="21" customHeight="1">
      <c r="A9" s="28" t="s">
        <v>0</v>
      </c>
      <c r="B9" s="27" t="s">
        <v>156</v>
      </c>
      <c r="C9" s="74" t="s">
        <v>26</v>
      </c>
      <c r="D9" s="78">
        <v>1679.4248109999999</v>
      </c>
      <c r="E9" s="64"/>
      <c r="F9" s="80">
        <v>1605.304811</v>
      </c>
      <c r="G9" s="64">
        <v>0</v>
      </c>
      <c r="H9" s="64">
        <v>0</v>
      </c>
      <c r="I9" s="64">
        <v>0</v>
      </c>
      <c r="J9" s="64">
        <v>0</v>
      </c>
      <c r="K9" s="64">
        <v>0</v>
      </c>
      <c r="L9" s="64">
        <v>0</v>
      </c>
      <c r="M9" s="64">
        <v>0</v>
      </c>
      <c r="N9" s="64">
        <v>0</v>
      </c>
      <c r="O9" s="64">
        <v>0</v>
      </c>
      <c r="P9" s="64">
        <v>6.03</v>
      </c>
      <c r="Q9" s="64">
        <v>68.09</v>
      </c>
      <c r="R9" s="64">
        <v>0</v>
      </c>
      <c r="S9" s="64">
        <v>0</v>
      </c>
      <c r="T9" s="124">
        <v>0</v>
      </c>
      <c r="U9" s="64">
        <v>14.64</v>
      </c>
      <c r="V9" s="64">
        <v>5.720000000000001</v>
      </c>
      <c r="W9" s="64">
        <v>0.67</v>
      </c>
      <c r="X9" s="64">
        <v>0</v>
      </c>
      <c r="Y9" s="64">
        <v>0</v>
      </c>
      <c r="Z9" s="64">
        <v>22.400000000000002</v>
      </c>
      <c r="AA9" s="64">
        <v>10.23</v>
      </c>
      <c r="AB9" s="64">
        <v>3.16</v>
      </c>
      <c r="AC9" s="64">
        <v>0</v>
      </c>
      <c r="AD9" s="64">
        <v>0</v>
      </c>
      <c r="AE9" s="64">
        <v>1</v>
      </c>
      <c r="AF9" s="64">
        <v>1.3</v>
      </c>
      <c r="AG9" s="64">
        <v>1.1</v>
      </c>
      <c r="AH9" s="64">
        <v>0.16</v>
      </c>
      <c r="AI9" s="64">
        <v>0</v>
      </c>
      <c r="AJ9" s="64">
        <v>0</v>
      </c>
      <c r="AK9" s="64">
        <v>0</v>
      </c>
      <c r="AL9" s="64">
        <v>0</v>
      </c>
      <c r="AM9" s="64">
        <v>5.45</v>
      </c>
      <c r="AN9" s="64">
        <v>0</v>
      </c>
      <c r="AO9" s="64">
        <v>0</v>
      </c>
      <c r="AP9" s="64">
        <v>0</v>
      </c>
      <c r="AQ9" s="64">
        <v>0</v>
      </c>
      <c r="AR9" s="64">
        <v>0.31</v>
      </c>
      <c r="AS9" s="64">
        <v>0.39</v>
      </c>
      <c r="AT9" s="64">
        <v>10.06</v>
      </c>
      <c r="AU9" s="64">
        <v>13.680000000000001</v>
      </c>
      <c r="AV9" s="64">
        <v>0</v>
      </c>
      <c r="AW9" s="64">
        <v>0</v>
      </c>
      <c r="AX9" s="64">
        <v>0</v>
      </c>
      <c r="AY9" s="64">
        <v>0.22</v>
      </c>
      <c r="AZ9" s="64">
        <v>0</v>
      </c>
      <c r="BA9" s="64">
        <v>0</v>
      </c>
      <c r="BB9" s="64">
        <v>0</v>
      </c>
      <c r="BC9" s="64">
        <v>0</v>
      </c>
      <c r="BD9" s="64">
        <v>74.12</v>
      </c>
      <c r="BE9" s="64">
        <v>-74.12</v>
      </c>
      <c r="BF9" s="64">
        <v>1605.304811</v>
      </c>
    </row>
    <row r="10" spans="1:58" ht="21" customHeight="1">
      <c r="A10" s="28"/>
      <c r="B10" s="27" t="s">
        <v>214</v>
      </c>
      <c r="C10" s="74" t="s">
        <v>45</v>
      </c>
      <c r="D10" s="78">
        <v>1565.504946</v>
      </c>
      <c r="E10" s="64"/>
      <c r="F10" s="64">
        <v>0</v>
      </c>
      <c r="G10" s="80">
        <v>1492.944946</v>
      </c>
      <c r="H10" s="64">
        <v>0</v>
      </c>
      <c r="I10" s="64">
        <v>0</v>
      </c>
      <c r="J10" s="64">
        <v>0</v>
      </c>
      <c r="K10" s="64">
        <v>0</v>
      </c>
      <c r="L10" s="64">
        <v>0</v>
      </c>
      <c r="M10" s="64">
        <v>0</v>
      </c>
      <c r="N10" s="64">
        <v>0</v>
      </c>
      <c r="O10" s="64">
        <v>0</v>
      </c>
      <c r="P10" s="64">
        <v>6.03</v>
      </c>
      <c r="Q10" s="64">
        <v>66.53</v>
      </c>
      <c r="R10" s="64">
        <v>0</v>
      </c>
      <c r="S10" s="64">
        <v>0</v>
      </c>
      <c r="T10" s="124">
        <v>0</v>
      </c>
      <c r="U10" s="64">
        <v>14.64</v>
      </c>
      <c r="V10" s="64">
        <v>5.720000000000001</v>
      </c>
      <c r="W10" s="64">
        <v>0.67</v>
      </c>
      <c r="X10" s="64">
        <v>0</v>
      </c>
      <c r="Y10" s="64">
        <v>0</v>
      </c>
      <c r="Z10" s="64">
        <v>20.85</v>
      </c>
      <c r="AA10" s="64">
        <v>10.180000000000001</v>
      </c>
      <c r="AB10" s="64">
        <v>3.16</v>
      </c>
      <c r="AC10" s="64">
        <v>0</v>
      </c>
      <c r="AD10" s="64">
        <v>0</v>
      </c>
      <c r="AE10" s="64">
        <v>1</v>
      </c>
      <c r="AF10" s="64">
        <v>0</v>
      </c>
      <c r="AG10" s="64">
        <v>0.9000000000000001</v>
      </c>
      <c r="AH10" s="64">
        <v>0.16</v>
      </c>
      <c r="AI10" s="64">
        <v>0</v>
      </c>
      <c r="AJ10" s="64">
        <v>0</v>
      </c>
      <c r="AK10" s="64">
        <v>0</v>
      </c>
      <c r="AL10" s="64">
        <v>0</v>
      </c>
      <c r="AM10" s="64">
        <v>5.45</v>
      </c>
      <c r="AN10" s="64">
        <v>0</v>
      </c>
      <c r="AO10" s="64">
        <v>0</v>
      </c>
      <c r="AP10" s="64">
        <v>0</v>
      </c>
      <c r="AQ10" s="64">
        <v>0</v>
      </c>
      <c r="AR10" s="64">
        <v>0.31</v>
      </c>
      <c r="AS10" s="64">
        <v>0.38</v>
      </c>
      <c r="AT10" s="64">
        <v>10.06</v>
      </c>
      <c r="AU10" s="64">
        <v>13.680000000000001</v>
      </c>
      <c r="AV10" s="64">
        <v>0</v>
      </c>
      <c r="AW10" s="64">
        <v>0</v>
      </c>
      <c r="AX10" s="64">
        <v>0</v>
      </c>
      <c r="AY10" s="64">
        <v>0.22</v>
      </c>
      <c r="AZ10" s="64">
        <v>0</v>
      </c>
      <c r="BA10" s="64">
        <v>0</v>
      </c>
      <c r="BB10" s="64">
        <v>0</v>
      </c>
      <c r="BC10" s="64">
        <v>0</v>
      </c>
      <c r="BD10" s="64">
        <v>72.56</v>
      </c>
      <c r="BE10" s="64">
        <v>-72.56</v>
      </c>
      <c r="BF10" s="64">
        <v>1492.944946</v>
      </c>
    </row>
    <row r="11" spans="1:58" ht="21" customHeight="1">
      <c r="A11" s="28" t="s">
        <v>1</v>
      </c>
      <c r="B11" s="27" t="s">
        <v>46</v>
      </c>
      <c r="C11" s="75" t="s">
        <v>27</v>
      </c>
      <c r="D11" s="78">
        <v>81.83558099999999</v>
      </c>
      <c r="E11" s="64"/>
      <c r="F11" s="64">
        <v>0</v>
      </c>
      <c r="G11" s="64">
        <v>0</v>
      </c>
      <c r="H11" s="80">
        <v>60.11558099999999</v>
      </c>
      <c r="I11" s="64">
        <v>0</v>
      </c>
      <c r="J11" s="64">
        <v>0</v>
      </c>
      <c r="K11" s="64">
        <v>0</v>
      </c>
      <c r="L11" s="64">
        <v>0</v>
      </c>
      <c r="M11" s="64">
        <v>0</v>
      </c>
      <c r="N11" s="64">
        <v>0</v>
      </c>
      <c r="O11" s="64">
        <v>0</v>
      </c>
      <c r="P11" s="64">
        <v>5.4</v>
      </c>
      <c r="Q11" s="64">
        <v>16.32</v>
      </c>
      <c r="R11" s="64">
        <v>0</v>
      </c>
      <c r="S11" s="64">
        <v>0</v>
      </c>
      <c r="T11" s="124">
        <v>0</v>
      </c>
      <c r="U11" s="64">
        <v>0</v>
      </c>
      <c r="V11" s="64">
        <v>0.06</v>
      </c>
      <c r="W11" s="64">
        <v>0</v>
      </c>
      <c r="X11" s="64">
        <v>0</v>
      </c>
      <c r="Y11" s="64">
        <v>0</v>
      </c>
      <c r="Z11" s="64">
        <v>0.6800000000000002</v>
      </c>
      <c r="AA11" s="64">
        <v>0.30000000000000004</v>
      </c>
      <c r="AB11" s="64">
        <v>0.14</v>
      </c>
      <c r="AC11" s="64">
        <v>0</v>
      </c>
      <c r="AD11" s="64">
        <v>0</v>
      </c>
      <c r="AE11" s="64">
        <v>0.2</v>
      </c>
      <c r="AF11" s="64">
        <v>0</v>
      </c>
      <c r="AG11" s="64">
        <v>0.04</v>
      </c>
      <c r="AH11" s="64">
        <v>0</v>
      </c>
      <c r="AI11" s="64">
        <v>0</v>
      </c>
      <c r="AJ11" s="64">
        <v>0</v>
      </c>
      <c r="AK11" s="64">
        <v>0</v>
      </c>
      <c r="AL11" s="64">
        <v>0</v>
      </c>
      <c r="AM11" s="64">
        <v>0</v>
      </c>
      <c r="AN11" s="64">
        <v>0</v>
      </c>
      <c r="AO11" s="64">
        <v>0</v>
      </c>
      <c r="AP11" s="64">
        <v>0</v>
      </c>
      <c r="AQ11" s="64">
        <v>0</v>
      </c>
      <c r="AR11" s="64">
        <v>0</v>
      </c>
      <c r="AS11" s="64">
        <v>5.45</v>
      </c>
      <c r="AT11" s="64">
        <v>0.15000000000000002</v>
      </c>
      <c r="AU11" s="64">
        <v>9.98</v>
      </c>
      <c r="AV11" s="64">
        <v>0</v>
      </c>
      <c r="AW11" s="64">
        <v>0</v>
      </c>
      <c r="AX11" s="64">
        <v>0</v>
      </c>
      <c r="AY11" s="64">
        <v>0</v>
      </c>
      <c r="AZ11" s="64">
        <v>0</v>
      </c>
      <c r="BA11" s="64">
        <v>0</v>
      </c>
      <c r="BB11" s="64">
        <v>0</v>
      </c>
      <c r="BC11" s="64">
        <v>0</v>
      </c>
      <c r="BD11" s="64">
        <v>21.72</v>
      </c>
      <c r="BE11" s="64">
        <v>-21.72</v>
      </c>
      <c r="BF11" s="64">
        <v>60.11558099999999</v>
      </c>
    </row>
    <row r="12" spans="1:58" ht="21" customHeight="1">
      <c r="A12" s="28" t="s">
        <v>5</v>
      </c>
      <c r="B12" s="27" t="s">
        <v>47</v>
      </c>
      <c r="C12" s="74" t="s">
        <v>28</v>
      </c>
      <c r="D12" s="78">
        <v>340.602736</v>
      </c>
      <c r="E12" s="64"/>
      <c r="F12" s="64">
        <v>0</v>
      </c>
      <c r="G12" s="64">
        <v>0</v>
      </c>
      <c r="H12" s="64">
        <v>0</v>
      </c>
      <c r="I12" s="80">
        <v>300.762736</v>
      </c>
      <c r="J12" s="64">
        <v>0</v>
      </c>
      <c r="K12" s="64">
        <v>0</v>
      </c>
      <c r="L12" s="64">
        <v>0</v>
      </c>
      <c r="M12" s="64">
        <v>0</v>
      </c>
      <c r="N12" s="64">
        <v>0</v>
      </c>
      <c r="O12" s="64">
        <v>0</v>
      </c>
      <c r="P12" s="64">
        <v>0</v>
      </c>
      <c r="Q12" s="64">
        <v>39.84</v>
      </c>
      <c r="R12" s="64">
        <v>0</v>
      </c>
      <c r="S12" s="64">
        <v>0</v>
      </c>
      <c r="T12" s="124">
        <v>0</v>
      </c>
      <c r="U12" s="64">
        <v>15.57</v>
      </c>
      <c r="V12" s="64">
        <v>3.31</v>
      </c>
      <c r="W12" s="64">
        <v>0</v>
      </c>
      <c r="X12" s="64">
        <v>0</v>
      </c>
      <c r="Y12" s="64">
        <v>0</v>
      </c>
      <c r="Z12" s="64">
        <v>10.030000000000001</v>
      </c>
      <c r="AA12" s="64">
        <v>4.180000000000001</v>
      </c>
      <c r="AB12" s="64">
        <v>0.66</v>
      </c>
      <c r="AC12" s="64">
        <v>0</v>
      </c>
      <c r="AD12" s="64">
        <v>0</v>
      </c>
      <c r="AE12" s="64">
        <v>0</v>
      </c>
      <c r="AF12" s="64">
        <v>0</v>
      </c>
      <c r="AG12" s="64">
        <v>0.01</v>
      </c>
      <c r="AH12" s="64">
        <v>0.09</v>
      </c>
      <c r="AI12" s="64">
        <v>0</v>
      </c>
      <c r="AJ12" s="64">
        <v>0</v>
      </c>
      <c r="AK12" s="64">
        <v>0</v>
      </c>
      <c r="AL12" s="64">
        <v>0</v>
      </c>
      <c r="AM12" s="64">
        <v>5.09</v>
      </c>
      <c r="AN12" s="64">
        <v>0</v>
      </c>
      <c r="AO12" s="64">
        <v>0</v>
      </c>
      <c r="AP12" s="64">
        <v>0</v>
      </c>
      <c r="AQ12" s="64">
        <v>0</v>
      </c>
      <c r="AR12" s="64">
        <v>0.12000000000000001</v>
      </c>
      <c r="AS12" s="64">
        <v>0</v>
      </c>
      <c r="AT12" s="64">
        <v>0.41</v>
      </c>
      <c r="AU12" s="64">
        <v>10.24</v>
      </c>
      <c r="AV12" s="64">
        <v>0</v>
      </c>
      <c r="AW12" s="64">
        <v>0</v>
      </c>
      <c r="AX12" s="64">
        <v>0</v>
      </c>
      <c r="AY12" s="64">
        <v>0.16</v>
      </c>
      <c r="AZ12" s="64">
        <v>0</v>
      </c>
      <c r="BA12" s="64">
        <v>0</v>
      </c>
      <c r="BB12" s="64">
        <v>0</v>
      </c>
      <c r="BC12" s="64">
        <v>0</v>
      </c>
      <c r="BD12" s="64">
        <v>39.84</v>
      </c>
      <c r="BE12" s="64">
        <v>-39.84</v>
      </c>
      <c r="BF12" s="64">
        <v>300.762736</v>
      </c>
    </row>
    <row r="13" spans="1:58" ht="21" customHeight="1">
      <c r="A13" s="28" t="s">
        <v>6</v>
      </c>
      <c r="B13" s="27" t="s">
        <v>119</v>
      </c>
      <c r="C13" s="74" t="s">
        <v>30</v>
      </c>
      <c r="D13" s="78">
        <v>1385.6270140000001</v>
      </c>
      <c r="E13" s="64"/>
      <c r="F13" s="64">
        <v>0</v>
      </c>
      <c r="G13" s="64">
        <v>0</v>
      </c>
      <c r="H13" s="64">
        <v>0</v>
      </c>
      <c r="I13" s="64">
        <v>0</v>
      </c>
      <c r="J13" s="80">
        <v>1369.1070140000002</v>
      </c>
      <c r="K13" s="64">
        <v>0</v>
      </c>
      <c r="L13" s="64">
        <v>0</v>
      </c>
      <c r="M13" s="64">
        <v>0</v>
      </c>
      <c r="N13" s="64">
        <v>0</v>
      </c>
      <c r="O13" s="64">
        <v>0</v>
      </c>
      <c r="P13" s="64">
        <v>0</v>
      </c>
      <c r="Q13" s="64">
        <v>16.52</v>
      </c>
      <c r="R13" s="64">
        <v>0</v>
      </c>
      <c r="S13" s="64">
        <v>0</v>
      </c>
      <c r="T13" s="124">
        <v>0</v>
      </c>
      <c r="U13" s="64">
        <v>0</v>
      </c>
      <c r="V13" s="64">
        <v>0</v>
      </c>
      <c r="W13" s="64">
        <v>0</v>
      </c>
      <c r="X13" s="64">
        <v>0</v>
      </c>
      <c r="Y13" s="64">
        <v>0</v>
      </c>
      <c r="Z13" s="64">
        <v>16.52</v>
      </c>
      <c r="AA13" s="64">
        <v>1.6</v>
      </c>
      <c r="AB13" s="64">
        <v>0</v>
      </c>
      <c r="AC13" s="64">
        <v>0</v>
      </c>
      <c r="AD13" s="64">
        <v>0</v>
      </c>
      <c r="AE13" s="64">
        <v>0</v>
      </c>
      <c r="AF13" s="64">
        <v>0</v>
      </c>
      <c r="AG13" s="64">
        <v>1.03</v>
      </c>
      <c r="AH13" s="64">
        <v>0</v>
      </c>
      <c r="AI13" s="64">
        <v>0</v>
      </c>
      <c r="AJ13" s="64">
        <v>0</v>
      </c>
      <c r="AK13" s="64">
        <v>0</v>
      </c>
      <c r="AL13" s="64">
        <v>11.89</v>
      </c>
      <c r="AM13" s="64">
        <v>2</v>
      </c>
      <c r="AN13" s="64">
        <v>0</v>
      </c>
      <c r="AO13" s="64">
        <v>0</v>
      </c>
      <c r="AP13" s="64">
        <v>0</v>
      </c>
      <c r="AQ13" s="64">
        <v>0</v>
      </c>
      <c r="AR13" s="64">
        <v>0</v>
      </c>
      <c r="AS13" s="64">
        <v>0</v>
      </c>
      <c r="AT13" s="64">
        <v>0</v>
      </c>
      <c r="AU13" s="64">
        <v>0</v>
      </c>
      <c r="AV13" s="64">
        <v>0</v>
      </c>
      <c r="AW13" s="64">
        <v>0</v>
      </c>
      <c r="AX13" s="64">
        <v>0</v>
      </c>
      <c r="AY13" s="64">
        <v>0</v>
      </c>
      <c r="AZ13" s="64">
        <v>0</v>
      </c>
      <c r="BA13" s="64">
        <v>0</v>
      </c>
      <c r="BB13" s="64">
        <v>0</v>
      </c>
      <c r="BC13" s="64">
        <v>0</v>
      </c>
      <c r="BD13" s="64">
        <v>16.52</v>
      </c>
      <c r="BE13" s="64">
        <v>-16.52</v>
      </c>
      <c r="BF13" s="64">
        <v>1369.1070140000002</v>
      </c>
    </row>
    <row r="14" spans="1:58" ht="21" customHeight="1">
      <c r="A14" s="28" t="s">
        <v>7</v>
      </c>
      <c r="B14" s="27" t="s">
        <v>120</v>
      </c>
      <c r="C14" s="74" t="s">
        <v>31</v>
      </c>
      <c r="D14" s="78">
        <v>0</v>
      </c>
      <c r="E14" s="64"/>
      <c r="F14" s="64">
        <v>0</v>
      </c>
      <c r="G14" s="64">
        <v>0</v>
      </c>
      <c r="H14" s="64">
        <v>0</v>
      </c>
      <c r="I14" s="64">
        <v>0</v>
      </c>
      <c r="J14" s="64">
        <v>0</v>
      </c>
      <c r="K14" s="80">
        <v>0</v>
      </c>
      <c r="L14" s="64">
        <v>0</v>
      </c>
      <c r="M14" s="64">
        <v>0</v>
      </c>
      <c r="N14" s="64">
        <v>0</v>
      </c>
      <c r="O14" s="64">
        <v>0</v>
      </c>
      <c r="P14" s="64">
        <v>0</v>
      </c>
      <c r="Q14" s="64">
        <v>0</v>
      </c>
      <c r="R14" s="64">
        <v>0</v>
      </c>
      <c r="S14" s="64">
        <v>0</v>
      </c>
      <c r="T14" s="124">
        <v>0</v>
      </c>
      <c r="U14" s="64">
        <v>0</v>
      </c>
      <c r="V14" s="64">
        <v>0</v>
      </c>
      <c r="W14" s="64">
        <v>0</v>
      </c>
      <c r="X14" s="64">
        <v>0</v>
      </c>
      <c r="Y14" s="64">
        <v>0</v>
      </c>
      <c r="Z14" s="64">
        <v>0</v>
      </c>
      <c r="AA14" s="64">
        <v>0</v>
      </c>
      <c r="AB14" s="64">
        <v>0</v>
      </c>
      <c r="AC14" s="64">
        <v>0</v>
      </c>
      <c r="AD14" s="64">
        <v>0</v>
      </c>
      <c r="AE14" s="64">
        <v>0</v>
      </c>
      <c r="AF14" s="64">
        <v>0</v>
      </c>
      <c r="AG14" s="64">
        <v>0</v>
      </c>
      <c r="AH14" s="64">
        <v>0</v>
      </c>
      <c r="AI14" s="64">
        <v>0</v>
      </c>
      <c r="AJ14" s="64">
        <v>0</v>
      </c>
      <c r="AK14" s="64">
        <v>0</v>
      </c>
      <c r="AL14" s="64">
        <v>0</v>
      </c>
      <c r="AM14" s="64">
        <v>0</v>
      </c>
      <c r="AN14" s="64">
        <v>0</v>
      </c>
      <c r="AO14" s="64">
        <v>0</v>
      </c>
      <c r="AP14" s="64">
        <v>0</v>
      </c>
      <c r="AQ14" s="64">
        <v>0</v>
      </c>
      <c r="AR14" s="64">
        <v>0</v>
      </c>
      <c r="AS14" s="64">
        <v>0</v>
      </c>
      <c r="AT14" s="64">
        <v>0</v>
      </c>
      <c r="AU14" s="64">
        <v>0</v>
      </c>
      <c r="AV14" s="64">
        <v>0</v>
      </c>
      <c r="AW14" s="64">
        <v>0</v>
      </c>
      <c r="AX14" s="64">
        <v>0</v>
      </c>
      <c r="AY14" s="64">
        <v>0</v>
      </c>
      <c r="AZ14" s="64">
        <v>0</v>
      </c>
      <c r="BA14" s="64">
        <v>0</v>
      </c>
      <c r="BB14" s="64">
        <v>0</v>
      </c>
      <c r="BC14" s="64">
        <v>0</v>
      </c>
      <c r="BD14" s="64">
        <v>0</v>
      </c>
      <c r="BE14" s="64">
        <v>0</v>
      </c>
      <c r="BF14" s="64">
        <v>0</v>
      </c>
    </row>
    <row r="15" spans="1:58" ht="21" customHeight="1">
      <c r="A15" s="28" t="s">
        <v>73</v>
      </c>
      <c r="B15" s="27" t="s">
        <v>118</v>
      </c>
      <c r="C15" s="74" t="s">
        <v>29</v>
      </c>
      <c r="D15" s="78">
        <v>313.423678</v>
      </c>
      <c r="E15" s="64"/>
      <c r="F15" s="64">
        <v>0</v>
      </c>
      <c r="G15" s="64">
        <v>0</v>
      </c>
      <c r="H15" s="64">
        <v>0</v>
      </c>
      <c r="I15" s="64">
        <v>0</v>
      </c>
      <c r="J15" s="64">
        <v>0</v>
      </c>
      <c r="K15" s="64">
        <v>0</v>
      </c>
      <c r="L15" s="80">
        <v>279.553678</v>
      </c>
      <c r="M15" s="64">
        <v>0</v>
      </c>
      <c r="N15" s="64">
        <v>0</v>
      </c>
      <c r="O15" s="64">
        <v>0</v>
      </c>
      <c r="P15" s="64">
        <v>0</v>
      </c>
      <c r="Q15" s="64">
        <v>33.87</v>
      </c>
      <c r="R15" s="64">
        <v>0</v>
      </c>
      <c r="S15" s="64">
        <v>0</v>
      </c>
      <c r="T15" s="124">
        <v>0</v>
      </c>
      <c r="U15" s="64">
        <v>17.16</v>
      </c>
      <c r="V15" s="64">
        <v>7.35</v>
      </c>
      <c r="W15" s="64">
        <v>0</v>
      </c>
      <c r="X15" s="64">
        <v>0</v>
      </c>
      <c r="Y15" s="64">
        <v>0</v>
      </c>
      <c r="Z15" s="64">
        <v>9.36</v>
      </c>
      <c r="AA15" s="64">
        <v>0.1</v>
      </c>
      <c r="AB15" s="64">
        <v>0.5</v>
      </c>
      <c r="AC15" s="64">
        <v>0</v>
      </c>
      <c r="AD15" s="64">
        <v>0</v>
      </c>
      <c r="AE15" s="64">
        <v>0</v>
      </c>
      <c r="AF15" s="64">
        <v>0</v>
      </c>
      <c r="AG15" s="64">
        <v>0</v>
      </c>
      <c r="AH15" s="64">
        <v>0.04</v>
      </c>
      <c r="AI15" s="64">
        <v>0</v>
      </c>
      <c r="AJ15" s="64">
        <v>0</v>
      </c>
      <c r="AK15" s="64">
        <v>0</v>
      </c>
      <c r="AL15" s="64">
        <v>5.37</v>
      </c>
      <c r="AM15" s="64">
        <v>3.35</v>
      </c>
      <c r="AN15" s="64">
        <v>0</v>
      </c>
      <c r="AO15" s="64">
        <v>0</v>
      </c>
      <c r="AP15" s="64">
        <v>0</v>
      </c>
      <c r="AQ15" s="64">
        <v>0</v>
      </c>
      <c r="AR15" s="64">
        <v>0</v>
      </c>
      <c r="AS15" s="64">
        <v>0</v>
      </c>
      <c r="AT15" s="64">
        <v>0</v>
      </c>
      <c r="AU15" s="64">
        <v>0</v>
      </c>
      <c r="AV15" s="64">
        <v>0</v>
      </c>
      <c r="AW15" s="64">
        <v>0</v>
      </c>
      <c r="AX15" s="64">
        <v>0</v>
      </c>
      <c r="AY15" s="64">
        <v>0</v>
      </c>
      <c r="AZ15" s="64">
        <v>0</v>
      </c>
      <c r="BA15" s="64">
        <v>0</v>
      </c>
      <c r="BB15" s="64">
        <v>0</v>
      </c>
      <c r="BC15" s="64">
        <v>0</v>
      </c>
      <c r="BD15" s="64">
        <v>33.87</v>
      </c>
      <c r="BE15" s="64">
        <v>-33.87</v>
      </c>
      <c r="BF15" s="64">
        <v>279.553678</v>
      </c>
    </row>
    <row r="16" spans="1:58" ht="21" customHeight="1">
      <c r="A16" s="28"/>
      <c r="B16" s="27" t="s">
        <v>227</v>
      </c>
      <c r="C16" s="74" t="s">
        <v>216</v>
      </c>
      <c r="D16" s="78">
        <v>0</v>
      </c>
      <c r="E16" s="64"/>
      <c r="F16" s="64">
        <v>0</v>
      </c>
      <c r="G16" s="64">
        <v>0</v>
      </c>
      <c r="H16" s="64">
        <v>0</v>
      </c>
      <c r="I16" s="64">
        <v>0</v>
      </c>
      <c r="J16" s="64">
        <v>0</v>
      </c>
      <c r="K16" s="64">
        <v>0</v>
      </c>
      <c r="L16" s="64">
        <v>0</v>
      </c>
      <c r="M16" s="80">
        <v>0</v>
      </c>
      <c r="N16" s="64">
        <v>0</v>
      </c>
      <c r="O16" s="64">
        <v>0</v>
      </c>
      <c r="P16" s="64">
        <v>0</v>
      </c>
      <c r="Q16" s="64">
        <v>0</v>
      </c>
      <c r="R16" s="64">
        <v>0</v>
      </c>
      <c r="S16" s="64">
        <v>0</v>
      </c>
      <c r="T16" s="124">
        <v>0</v>
      </c>
      <c r="U16" s="64">
        <v>0</v>
      </c>
      <c r="V16" s="64">
        <v>0</v>
      </c>
      <c r="W16" s="64">
        <v>0</v>
      </c>
      <c r="X16" s="64">
        <v>0</v>
      </c>
      <c r="Y16" s="64">
        <v>0</v>
      </c>
      <c r="Z16" s="64">
        <v>0</v>
      </c>
      <c r="AA16" s="64">
        <v>0</v>
      </c>
      <c r="AB16" s="64">
        <v>0</v>
      </c>
      <c r="AC16" s="64">
        <v>0</v>
      </c>
      <c r="AD16" s="64">
        <v>0</v>
      </c>
      <c r="AE16" s="64">
        <v>0</v>
      </c>
      <c r="AF16" s="64">
        <v>0</v>
      </c>
      <c r="AG16" s="64">
        <v>0</v>
      </c>
      <c r="AH16" s="64">
        <v>0</v>
      </c>
      <c r="AI16" s="64">
        <v>0</v>
      </c>
      <c r="AJ16" s="64">
        <v>0</v>
      </c>
      <c r="AK16" s="64">
        <v>0</v>
      </c>
      <c r="AL16" s="64">
        <v>0</v>
      </c>
      <c r="AM16" s="64">
        <v>0</v>
      </c>
      <c r="AN16" s="64">
        <v>0</v>
      </c>
      <c r="AO16" s="64">
        <v>0</v>
      </c>
      <c r="AP16" s="64">
        <v>0</v>
      </c>
      <c r="AQ16" s="64">
        <v>0</v>
      </c>
      <c r="AR16" s="64">
        <v>0</v>
      </c>
      <c r="AS16" s="64">
        <v>0</v>
      </c>
      <c r="AT16" s="64">
        <v>0</v>
      </c>
      <c r="AU16" s="64">
        <v>0</v>
      </c>
      <c r="AV16" s="64">
        <v>0</v>
      </c>
      <c r="AW16" s="64">
        <v>0</v>
      </c>
      <c r="AX16" s="64">
        <v>0</v>
      </c>
      <c r="AY16" s="64">
        <v>0</v>
      </c>
      <c r="AZ16" s="64">
        <v>0</v>
      </c>
      <c r="BA16" s="64">
        <v>0</v>
      </c>
      <c r="BB16" s="64">
        <v>0</v>
      </c>
      <c r="BC16" s="64">
        <v>0</v>
      </c>
      <c r="BD16" s="64">
        <v>0</v>
      </c>
      <c r="BE16" s="64">
        <v>0</v>
      </c>
      <c r="BF16" s="64">
        <v>0</v>
      </c>
    </row>
    <row r="17" spans="1:58" ht="21" customHeight="1">
      <c r="A17" s="28" t="s">
        <v>116</v>
      </c>
      <c r="B17" s="27" t="s">
        <v>48</v>
      </c>
      <c r="C17" s="74" t="s">
        <v>32</v>
      </c>
      <c r="D17" s="78">
        <v>46.976306</v>
      </c>
      <c r="E17" s="64"/>
      <c r="F17" s="64">
        <v>0</v>
      </c>
      <c r="G17" s="64">
        <v>0</v>
      </c>
      <c r="H17" s="64">
        <v>0</v>
      </c>
      <c r="I17" s="64">
        <v>0</v>
      </c>
      <c r="J17" s="64">
        <v>0</v>
      </c>
      <c r="K17" s="64">
        <v>0</v>
      </c>
      <c r="L17" s="64">
        <v>0</v>
      </c>
      <c r="M17" s="64">
        <v>0</v>
      </c>
      <c r="N17" s="80">
        <v>46.216306</v>
      </c>
      <c r="O17" s="64">
        <v>0</v>
      </c>
      <c r="P17" s="64">
        <v>0</v>
      </c>
      <c r="Q17" s="64">
        <v>0.76</v>
      </c>
      <c r="R17" s="64">
        <v>0</v>
      </c>
      <c r="S17" s="64">
        <v>0</v>
      </c>
      <c r="T17" s="124">
        <v>0</v>
      </c>
      <c r="U17" s="64">
        <v>0</v>
      </c>
      <c r="V17" s="64">
        <v>0</v>
      </c>
      <c r="W17" s="64">
        <v>0</v>
      </c>
      <c r="X17" s="64">
        <v>0</v>
      </c>
      <c r="Y17" s="64">
        <v>0</v>
      </c>
      <c r="Z17" s="64">
        <v>0.6</v>
      </c>
      <c r="AA17" s="64">
        <v>0.6</v>
      </c>
      <c r="AB17" s="64">
        <v>0</v>
      </c>
      <c r="AC17" s="64">
        <v>0</v>
      </c>
      <c r="AD17" s="64">
        <v>0</v>
      </c>
      <c r="AE17" s="64">
        <v>0</v>
      </c>
      <c r="AF17" s="64">
        <v>0</v>
      </c>
      <c r="AG17" s="64">
        <v>0</v>
      </c>
      <c r="AH17" s="64">
        <v>0</v>
      </c>
      <c r="AI17" s="64">
        <v>0</v>
      </c>
      <c r="AJ17" s="64">
        <v>0</v>
      </c>
      <c r="AK17" s="64">
        <v>0</v>
      </c>
      <c r="AL17" s="64">
        <v>0</v>
      </c>
      <c r="AM17" s="64">
        <v>0</v>
      </c>
      <c r="AN17" s="64">
        <v>0</v>
      </c>
      <c r="AO17" s="64">
        <v>0</v>
      </c>
      <c r="AP17" s="64">
        <v>0</v>
      </c>
      <c r="AQ17" s="64">
        <v>0</v>
      </c>
      <c r="AR17" s="64">
        <v>0</v>
      </c>
      <c r="AS17" s="64">
        <v>0</v>
      </c>
      <c r="AT17" s="64">
        <v>0.16</v>
      </c>
      <c r="AU17" s="64">
        <v>0</v>
      </c>
      <c r="AV17" s="64">
        <v>0</v>
      </c>
      <c r="AW17" s="64">
        <v>0</v>
      </c>
      <c r="AX17" s="64">
        <v>0</v>
      </c>
      <c r="AY17" s="64">
        <v>0</v>
      </c>
      <c r="AZ17" s="64">
        <v>0</v>
      </c>
      <c r="BA17" s="64">
        <v>0</v>
      </c>
      <c r="BB17" s="64">
        <v>0</v>
      </c>
      <c r="BC17" s="64">
        <v>0</v>
      </c>
      <c r="BD17" s="64">
        <v>0.76</v>
      </c>
      <c r="BE17" s="64">
        <v>-0.76</v>
      </c>
      <c r="BF17" s="64">
        <v>46.216306</v>
      </c>
    </row>
    <row r="18" spans="1:58" ht="21" customHeight="1">
      <c r="A18" s="28" t="s">
        <v>117</v>
      </c>
      <c r="B18" s="27" t="s">
        <v>49</v>
      </c>
      <c r="C18" s="74" t="s">
        <v>33</v>
      </c>
      <c r="D18" s="78">
        <v>0</v>
      </c>
      <c r="E18" s="64"/>
      <c r="F18" s="64">
        <v>0</v>
      </c>
      <c r="G18" s="64">
        <v>0</v>
      </c>
      <c r="H18" s="64">
        <v>0</v>
      </c>
      <c r="I18" s="64">
        <v>0</v>
      </c>
      <c r="J18" s="64">
        <v>0</v>
      </c>
      <c r="K18" s="64">
        <v>0</v>
      </c>
      <c r="L18" s="64">
        <v>0</v>
      </c>
      <c r="M18" s="64">
        <v>0</v>
      </c>
      <c r="N18" s="64">
        <v>0</v>
      </c>
      <c r="O18" s="80">
        <v>0</v>
      </c>
      <c r="P18" s="64">
        <v>0</v>
      </c>
      <c r="Q18" s="64">
        <v>0</v>
      </c>
      <c r="R18" s="64">
        <v>0</v>
      </c>
      <c r="S18" s="64">
        <v>0</v>
      </c>
      <c r="T18" s="124">
        <v>0</v>
      </c>
      <c r="U18" s="64">
        <v>0</v>
      </c>
      <c r="V18" s="64">
        <v>0</v>
      </c>
      <c r="W18" s="64">
        <v>0</v>
      </c>
      <c r="X18" s="64">
        <v>0</v>
      </c>
      <c r="Y18" s="64">
        <v>0</v>
      </c>
      <c r="Z18" s="64">
        <v>0</v>
      </c>
      <c r="AA18" s="64">
        <v>0</v>
      </c>
      <c r="AB18" s="64">
        <v>0</v>
      </c>
      <c r="AC18" s="64">
        <v>0</v>
      </c>
      <c r="AD18" s="64">
        <v>0</v>
      </c>
      <c r="AE18" s="64">
        <v>0</v>
      </c>
      <c r="AF18" s="64">
        <v>0</v>
      </c>
      <c r="AG18" s="64">
        <v>0</v>
      </c>
      <c r="AH18" s="64">
        <v>0</v>
      </c>
      <c r="AI18" s="64">
        <v>0</v>
      </c>
      <c r="AJ18" s="64">
        <v>0</v>
      </c>
      <c r="AK18" s="64">
        <v>0</v>
      </c>
      <c r="AL18" s="64">
        <v>0</v>
      </c>
      <c r="AM18" s="64">
        <v>0</v>
      </c>
      <c r="AN18" s="64">
        <v>0</v>
      </c>
      <c r="AO18" s="64">
        <v>0</v>
      </c>
      <c r="AP18" s="64">
        <v>0</v>
      </c>
      <c r="AQ18" s="64">
        <v>0</v>
      </c>
      <c r="AR18" s="64">
        <v>0</v>
      </c>
      <c r="AS18" s="64">
        <v>0</v>
      </c>
      <c r="AT18" s="64">
        <v>0</v>
      </c>
      <c r="AU18" s="64">
        <v>0</v>
      </c>
      <c r="AV18" s="64">
        <v>0</v>
      </c>
      <c r="AW18" s="64">
        <v>0</v>
      </c>
      <c r="AX18" s="64">
        <v>0</v>
      </c>
      <c r="AY18" s="64">
        <v>0</v>
      </c>
      <c r="AZ18" s="64">
        <v>0</v>
      </c>
      <c r="BA18" s="64">
        <v>0</v>
      </c>
      <c r="BB18" s="64">
        <v>0</v>
      </c>
      <c r="BC18" s="64">
        <v>0</v>
      </c>
      <c r="BD18" s="64">
        <v>0</v>
      </c>
      <c r="BE18" s="64">
        <v>0</v>
      </c>
      <c r="BF18" s="64">
        <v>0</v>
      </c>
    </row>
    <row r="19" spans="1:58" ht="21" customHeight="1">
      <c r="A19" s="28" t="s">
        <v>217</v>
      </c>
      <c r="B19" s="27" t="s">
        <v>50</v>
      </c>
      <c r="C19" s="74" t="s">
        <v>34</v>
      </c>
      <c r="D19" s="78">
        <v>21.626959999999997</v>
      </c>
      <c r="E19" s="64"/>
      <c r="F19" s="64">
        <v>0</v>
      </c>
      <c r="G19" s="64">
        <v>0</v>
      </c>
      <c r="H19" s="64">
        <v>0</v>
      </c>
      <c r="I19" s="64">
        <v>0</v>
      </c>
      <c r="J19" s="64">
        <v>0</v>
      </c>
      <c r="K19" s="64">
        <v>0</v>
      </c>
      <c r="L19" s="64">
        <v>0</v>
      </c>
      <c r="M19" s="64">
        <v>0</v>
      </c>
      <c r="N19" s="64">
        <v>0</v>
      </c>
      <c r="O19" s="64">
        <v>0</v>
      </c>
      <c r="P19" s="80">
        <v>21.626959999999997</v>
      </c>
      <c r="Q19" s="64">
        <v>0</v>
      </c>
      <c r="R19" s="64">
        <v>0</v>
      </c>
      <c r="S19" s="64">
        <v>0</v>
      </c>
      <c r="T19" s="124">
        <v>0</v>
      </c>
      <c r="U19" s="64">
        <v>0</v>
      </c>
      <c r="V19" s="64">
        <v>0</v>
      </c>
      <c r="W19" s="64">
        <v>0</v>
      </c>
      <c r="X19" s="64">
        <v>0</v>
      </c>
      <c r="Y19" s="64">
        <v>0</v>
      </c>
      <c r="Z19" s="64">
        <v>0</v>
      </c>
      <c r="AA19" s="64">
        <v>0</v>
      </c>
      <c r="AB19" s="64">
        <v>0</v>
      </c>
      <c r="AC19" s="64">
        <v>0</v>
      </c>
      <c r="AD19" s="64">
        <v>0</v>
      </c>
      <c r="AE19" s="64">
        <v>0</v>
      </c>
      <c r="AF19" s="64">
        <v>0</v>
      </c>
      <c r="AG19" s="64">
        <v>0</v>
      </c>
      <c r="AH19" s="64">
        <v>0</v>
      </c>
      <c r="AI19" s="64">
        <v>0</v>
      </c>
      <c r="AJ19" s="64">
        <v>0</v>
      </c>
      <c r="AK19" s="64">
        <v>0</v>
      </c>
      <c r="AL19" s="64">
        <v>0</v>
      </c>
      <c r="AM19" s="64">
        <v>0</v>
      </c>
      <c r="AN19" s="64">
        <v>0</v>
      </c>
      <c r="AO19" s="64">
        <v>0</v>
      </c>
      <c r="AP19" s="64">
        <v>0</v>
      </c>
      <c r="AQ19" s="64">
        <v>0</v>
      </c>
      <c r="AR19" s="64">
        <v>0</v>
      </c>
      <c r="AS19" s="64">
        <v>0</v>
      </c>
      <c r="AT19" s="64">
        <v>0</v>
      </c>
      <c r="AU19" s="64">
        <v>0</v>
      </c>
      <c r="AV19" s="64">
        <v>0</v>
      </c>
      <c r="AW19" s="64">
        <v>0</v>
      </c>
      <c r="AX19" s="64">
        <v>0</v>
      </c>
      <c r="AY19" s="64">
        <v>0</v>
      </c>
      <c r="AZ19" s="64">
        <v>0</v>
      </c>
      <c r="BA19" s="64">
        <v>0</v>
      </c>
      <c r="BB19" s="64">
        <v>0</v>
      </c>
      <c r="BC19" s="64">
        <v>0</v>
      </c>
      <c r="BD19" s="64">
        <v>0</v>
      </c>
      <c r="BE19" s="64">
        <v>11.43</v>
      </c>
      <c r="BF19" s="64">
        <v>33.05696</v>
      </c>
    </row>
    <row r="20" spans="1:58" s="56" customFormat="1" ht="21" customHeight="1">
      <c r="A20" s="34">
        <v>2</v>
      </c>
      <c r="B20" s="66" t="s">
        <v>51</v>
      </c>
      <c r="C20" s="76" t="s">
        <v>109</v>
      </c>
      <c r="D20" s="33">
        <v>1833.5890100000001</v>
      </c>
      <c r="E20" s="68">
        <v>0</v>
      </c>
      <c r="F20" s="68">
        <v>0</v>
      </c>
      <c r="G20" s="68">
        <v>0</v>
      </c>
      <c r="H20" s="68">
        <v>0</v>
      </c>
      <c r="I20" s="68">
        <v>0</v>
      </c>
      <c r="J20" s="68">
        <v>0</v>
      </c>
      <c r="K20" s="68">
        <v>0</v>
      </c>
      <c r="L20" s="68">
        <v>0</v>
      </c>
      <c r="M20" s="68">
        <v>0</v>
      </c>
      <c r="N20" s="68">
        <v>0</v>
      </c>
      <c r="O20" s="68">
        <v>0</v>
      </c>
      <c r="P20" s="68">
        <v>0</v>
      </c>
      <c r="Q20" s="79">
        <v>1833.5890100000001</v>
      </c>
      <c r="R20" s="68">
        <v>0</v>
      </c>
      <c r="S20" s="68">
        <v>0.20000000000000018</v>
      </c>
      <c r="T20" s="127">
        <v>0</v>
      </c>
      <c r="U20" s="68">
        <v>59.83</v>
      </c>
      <c r="V20" s="68">
        <v>1.6000000000000014</v>
      </c>
      <c r="W20" s="68">
        <v>0</v>
      </c>
      <c r="X20" s="68">
        <v>1.61</v>
      </c>
      <c r="Y20" s="68">
        <v>0</v>
      </c>
      <c r="Z20" s="68">
        <v>12.990000000000009</v>
      </c>
      <c r="AA20" s="68">
        <v>1.8599999999999999</v>
      </c>
      <c r="AB20" s="68">
        <v>0.03</v>
      </c>
      <c r="AC20" s="68">
        <v>0</v>
      </c>
      <c r="AD20" s="68">
        <v>0</v>
      </c>
      <c r="AE20" s="68">
        <v>0</v>
      </c>
      <c r="AF20" s="68">
        <v>0.09999999999999964</v>
      </c>
      <c r="AG20" s="68">
        <v>0</v>
      </c>
      <c r="AH20" s="68">
        <v>0</v>
      </c>
      <c r="AI20" s="68">
        <v>0</v>
      </c>
      <c r="AJ20" s="68">
        <v>0</v>
      </c>
      <c r="AK20" s="68">
        <v>0</v>
      </c>
      <c r="AL20" s="68">
        <v>0</v>
      </c>
      <c r="AM20" s="68">
        <v>12.280000000000006</v>
      </c>
      <c r="AN20" s="68">
        <v>0</v>
      </c>
      <c r="AO20" s="68">
        <v>0</v>
      </c>
      <c r="AP20" s="68">
        <v>0</v>
      </c>
      <c r="AQ20" s="68">
        <v>0</v>
      </c>
      <c r="AR20" s="68">
        <v>0.019999999999999574</v>
      </c>
      <c r="AS20" s="68">
        <v>18.549999999999997</v>
      </c>
      <c r="AT20" s="68">
        <v>0.46000000000000085</v>
      </c>
      <c r="AU20" s="68">
        <v>0.45999999999997954</v>
      </c>
      <c r="AV20" s="68">
        <v>0</v>
      </c>
      <c r="AW20" s="68">
        <v>0</v>
      </c>
      <c r="AX20" s="68">
        <v>0</v>
      </c>
      <c r="AY20" s="68">
        <v>0</v>
      </c>
      <c r="AZ20" s="68">
        <v>0</v>
      </c>
      <c r="BA20" s="68">
        <v>0</v>
      </c>
      <c r="BB20" s="68">
        <v>0</v>
      </c>
      <c r="BC20" s="68">
        <v>0</v>
      </c>
      <c r="BD20" s="68">
        <v>0</v>
      </c>
      <c r="BE20" s="68">
        <v>210.54000000000002</v>
      </c>
      <c r="BF20" s="68">
        <v>2044.12901</v>
      </c>
    </row>
    <row r="21" spans="1:58" ht="21" customHeight="1">
      <c r="A21" s="28" t="s">
        <v>2</v>
      </c>
      <c r="B21" s="27" t="s">
        <v>111</v>
      </c>
      <c r="C21" s="74" t="s">
        <v>22</v>
      </c>
      <c r="D21" s="78">
        <v>51.125458</v>
      </c>
      <c r="E21" s="64">
        <v>0</v>
      </c>
      <c r="F21" s="64">
        <v>0</v>
      </c>
      <c r="G21" s="64">
        <v>0</v>
      </c>
      <c r="H21" s="64">
        <v>0</v>
      </c>
      <c r="I21" s="64">
        <v>0</v>
      </c>
      <c r="J21" s="64">
        <v>0</v>
      </c>
      <c r="K21" s="64">
        <v>0</v>
      </c>
      <c r="L21" s="64">
        <v>0</v>
      </c>
      <c r="M21" s="64">
        <v>0</v>
      </c>
      <c r="N21" s="64">
        <v>0</v>
      </c>
      <c r="O21" s="64">
        <v>0</v>
      </c>
      <c r="P21" s="64">
        <v>0</v>
      </c>
      <c r="Q21" s="64"/>
      <c r="R21" s="80">
        <v>32.885458</v>
      </c>
      <c r="S21" s="64">
        <v>0</v>
      </c>
      <c r="T21" s="124">
        <v>0</v>
      </c>
      <c r="U21" s="64">
        <v>18.24</v>
      </c>
      <c r="V21" s="64">
        <v>0</v>
      </c>
      <c r="W21" s="64">
        <v>0</v>
      </c>
      <c r="X21" s="64">
        <v>0</v>
      </c>
      <c r="Y21" s="64">
        <v>0</v>
      </c>
      <c r="Z21" s="64">
        <v>0</v>
      </c>
      <c r="AA21" s="64">
        <v>0</v>
      </c>
      <c r="AB21" s="64">
        <v>0</v>
      </c>
      <c r="AC21" s="64">
        <v>0</v>
      </c>
      <c r="AD21" s="64">
        <v>0</v>
      </c>
      <c r="AE21" s="64">
        <v>0</v>
      </c>
      <c r="AF21" s="64">
        <v>0</v>
      </c>
      <c r="AG21" s="64">
        <v>0</v>
      </c>
      <c r="AH21" s="64">
        <v>0</v>
      </c>
      <c r="AI21" s="64">
        <v>0</v>
      </c>
      <c r="AJ21" s="64">
        <v>0</v>
      </c>
      <c r="AK21" s="64">
        <v>0</v>
      </c>
      <c r="AL21" s="64">
        <v>0</v>
      </c>
      <c r="AM21" s="64">
        <v>0</v>
      </c>
      <c r="AN21" s="64">
        <v>0</v>
      </c>
      <c r="AO21" s="64">
        <v>0</v>
      </c>
      <c r="AP21" s="64">
        <v>0</v>
      </c>
      <c r="AQ21" s="64">
        <v>0</v>
      </c>
      <c r="AR21" s="64">
        <v>0</v>
      </c>
      <c r="AS21" s="64">
        <v>0</v>
      </c>
      <c r="AT21" s="64">
        <v>0</v>
      </c>
      <c r="AU21" s="64">
        <v>0</v>
      </c>
      <c r="AV21" s="64">
        <v>0</v>
      </c>
      <c r="AW21" s="64">
        <v>0</v>
      </c>
      <c r="AX21" s="64">
        <v>0</v>
      </c>
      <c r="AY21" s="64">
        <v>0</v>
      </c>
      <c r="AZ21" s="64">
        <v>0</v>
      </c>
      <c r="BA21" s="64">
        <v>0</v>
      </c>
      <c r="BB21" s="64">
        <v>0</v>
      </c>
      <c r="BC21" s="64">
        <v>0</v>
      </c>
      <c r="BD21" s="64">
        <v>18.24</v>
      </c>
      <c r="BE21" s="64">
        <v>-18.24</v>
      </c>
      <c r="BF21" s="64">
        <v>32.885458</v>
      </c>
    </row>
    <row r="22" spans="1:58" ht="21" customHeight="1">
      <c r="A22" s="28" t="s">
        <v>4</v>
      </c>
      <c r="B22" s="27" t="s">
        <v>112</v>
      </c>
      <c r="C22" s="74" t="s">
        <v>23</v>
      </c>
      <c r="D22" s="78">
        <v>3.008782</v>
      </c>
      <c r="E22" s="64">
        <v>0</v>
      </c>
      <c r="F22" s="64">
        <v>0</v>
      </c>
      <c r="G22" s="64">
        <v>0</v>
      </c>
      <c r="H22" s="64">
        <v>0</v>
      </c>
      <c r="I22" s="64">
        <v>0</v>
      </c>
      <c r="J22" s="64">
        <v>0</v>
      </c>
      <c r="K22" s="64">
        <v>0</v>
      </c>
      <c r="L22" s="64">
        <v>0</v>
      </c>
      <c r="M22" s="64">
        <v>0</v>
      </c>
      <c r="N22" s="64">
        <v>0</v>
      </c>
      <c r="O22" s="64">
        <v>0</v>
      </c>
      <c r="P22" s="64">
        <v>0</v>
      </c>
      <c r="Q22" s="64"/>
      <c r="R22" s="64">
        <v>0</v>
      </c>
      <c r="S22" s="80">
        <v>3.008782</v>
      </c>
      <c r="T22" s="124">
        <v>0</v>
      </c>
      <c r="U22" s="64">
        <v>0</v>
      </c>
      <c r="V22" s="64">
        <v>0</v>
      </c>
      <c r="W22" s="64">
        <v>0</v>
      </c>
      <c r="X22" s="64">
        <v>0</v>
      </c>
      <c r="Y22" s="64">
        <v>0</v>
      </c>
      <c r="Z22" s="64">
        <v>0</v>
      </c>
      <c r="AA22" s="64">
        <v>0</v>
      </c>
      <c r="AB22" s="64">
        <v>0</v>
      </c>
      <c r="AC22" s="64">
        <v>0</v>
      </c>
      <c r="AD22" s="64">
        <v>0</v>
      </c>
      <c r="AE22" s="64">
        <v>0</v>
      </c>
      <c r="AF22" s="64">
        <v>0</v>
      </c>
      <c r="AG22" s="64">
        <v>0</v>
      </c>
      <c r="AH22" s="64">
        <v>0</v>
      </c>
      <c r="AI22" s="64">
        <v>0</v>
      </c>
      <c r="AJ22" s="64">
        <v>0</v>
      </c>
      <c r="AK22" s="64">
        <v>0</v>
      </c>
      <c r="AL22" s="64">
        <v>0</v>
      </c>
      <c r="AM22" s="64">
        <v>0</v>
      </c>
      <c r="AN22" s="64">
        <v>0</v>
      </c>
      <c r="AO22" s="64">
        <v>0</v>
      </c>
      <c r="AP22" s="64">
        <v>0</v>
      </c>
      <c r="AQ22" s="64">
        <v>0</v>
      </c>
      <c r="AR22" s="64">
        <v>0</v>
      </c>
      <c r="AS22" s="64">
        <v>0</v>
      </c>
      <c r="AT22" s="64">
        <v>0</v>
      </c>
      <c r="AU22" s="64">
        <v>0</v>
      </c>
      <c r="AV22" s="64">
        <v>0</v>
      </c>
      <c r="AW22" s="64">
        <v>0</v>
      </c>
      <c r="AX22" s="64">
        <v>0</v>
      </c>
      <c r="AY22" s="64">
        <v>0</v>
      </c>
      <c r="AZ22" s="64">
        <v>0</v>
      </c>
      <c r="BA22" s="64">
        <v>0</v>
      </c>
      <c r="BB22" s="64">
        <v>0</v>
      </c>
      <c r="BC22" s="64">
        <v>0</v>
      </c>
      <c r="BD22" s="64">
        <v>0</v>
      </c>
      <c r="BE22" s="64">
        <v>0.20000000000000018</v>
      </c>
      <c r="BF22" s="64">
        <v>3.2087820000000002</v>
      </c>
    </row>
    <row r="23" spans="1:58" ht="21" customHeight="1">
      <c r="A23" s="28" t="s">
        <v>8</v>
      </c>
      <c r="B23" s="27" t="s">
        <v>175</v>
      </c>
      <c r="C23" s="74" t="s">
        <v>176</v>
      </c>
      <c r="D23" s="78">
        <v>0</v>
      </c>
      <c r="E23" s="64">
        <v>0</v>
      </c>
      <c r="F23" s="64">
        <v>0</v>
      </c>
      <c r="G23" s="64">
        <v>0</v>
      </c>
      <c r="H23" s="64">
        <v>0</v>
      </c>
      <c r="I23" s="64">
        <v>0</v>
      </c>
      <c r="J23" s="64">
        <v>0</v>
      </c>
      <c r="K23" s="64">
        <v>0</v>
      </c>
      <c r="L23" s="64">
        <v>0</v>
      </c>
      <c r="M23" s="64">
        <v>0</v>
      </c>
      <c r="N23" s="64">
        <v>0</v>
      </c>
      <c r="O23" s="64">
        <v>0</v>
      </c>
      <c r="P23" s="64">
        <v>0</v>
      </c>
      <c r="Q23" s="64"/>
      <c r="R23" s="64">
        <v>0</v>
      </c>
      <c r="S23" s="64">
        <v>0</v>
      </c>
      <c r="T23" s="80">
        <v>0</v>
      </c>
      <c r="U23" s="64">
        <v>0</v>
      </c>
      <c r="V23" s="64">
        <v>0</v>
      </c>
      <c r="W23" s="64">
        <v>0</v>
      </c>
      <c r="X23" s="64">
        <v>0</v>
      </c>
      <c r="Y23" s="64"/>
      <c r="Z23" s="64">
        <v>0</v>
      </c>
      <c r="AA23" s="64">
        <v>0</v>
      </c>
      <c r="AB23" s="64">
        <v>0</v>
      </c>
      <c r="AC23" s="64">
        <v>0</v>
      </c>
      <c r="AD23" s="64">
        <v>0</v>
      </c>
      <c r="AE23" s="64">
        <v>0</v>
      </c>
      <c r="AF23" s="64">
        <v>0</v>
      </c>
      <c r="AG23" s="64">
        <v>0</v>
      </c>
      <c r="AH23" s="64">
        <v>0</v>
      </c>
      <c r="AI23" s="64">
        <v>0</v>
      </c>
      <c r="AJ23" s="64">
        <v>0</v>
      </c>
      <c r="AK23" s="64">
        <v>0</v>
      </c>
      <c r="AL23" s="64">
        <v>0</v>
      </c>
      <c r="AM23" s="64">
        <v>0</v>
      </c>
      <c r="AN23" s="64">
        <v>0</v>
      </c>
      <c r="AO23" s="64">
        <v>0</v>
      </c>
      <c r="AP23" s="64">
        <v>0</v>
      </c>
      <c r="AQ23" s="64">
        <v>0</v>
      </c>
      <c r="AR23" s="64">
        <v>0</v>
      </c>
      <c r="AS23" s="64">
        <v>0</v>
      </c>
      <c r="AT23" s="64">
        <v>0</v>
      </c>
      <c r="AU23" s="64">
        <v>0</v>
      </c>
      <c r="AV23" s="64">
        <v>0</v>
      </c>
      <c r="AW23" s="64">
        <v>0</v>
      </c>
      <c r="AX23" s="64">
        <v>0</v>
      </c>
      <c r="AY23" s="64">
        <v>0</v>
      </c>
      <c r="AZ23" s="64">
        <v>0</v>
      </c>
      <c r="BA23" s="64">
        <v>0</v>
      </c>
      <c r="BB23" s="64">
        <v>0</v>
      </c>
      <c r="BC23" s="64">
        <v>0</v>
      </c>
      <c r="BD23" s="64">
        <v>0</v>
      </c>
      <c r="BE23" s="64">
        <v>0</v>
      </c>
      <c r="BF23" s="64">
        <v>0</v>
      </c>
    </row>
    <row r="24" spans="1:58" ht="21" customHeight="1">
      <c r="A24" s="28" t="s">
        <v>9</v>
      </c>
      <c r="B24" s="27" t="s">
        <v>123</v>
      </c>
      <c r="C24" s="74" t="s">
        <v>75</v>
      </c>
      <c r="D24" s="78">
        <v>112.35912</v>
      </c>
      <c r="E24" s="64">
        <v>0</v>
      </c>
      <c r="F24" s="64">
        <v>0</v>
      </c>
      <c r="G24" s="64">
        <v>0</v>
      </c>
      <c r="H24" s="64">
        <v>0</v>
      </c>
      <c r="I24" s="64">
        <v>0</v>
      </c>
      <c r="J24" s="64">
        <v>0</v>
      </c>
      <c r="K24" s="64">
        <v>0</v>
      </c>
      <c r="L24" s="64">
        <v>0</v>
      </c>
      <c r="M24" s="64">
        <v>0</v>
      </c>
      <c r="N24" s="64">
        <v>0</v>
      </c>
      <c r="O24" s="64">
        <v>0</v>
      </c>
      <c r="P24" s="64">
        <v>0</v>
      </c>
      <c r="Q24" s="64"/>
      <c r="R24" s="64">
        <v>0</v>
      </c>
      <c r="S24" s="64">
        <v>0</v>
      </c>
      <c r="T24" s="64">
        <v>0</v>
      </c>
      <c r="U24" s="80">
        <v>112.35912</v>
      </c>
      <c r="V24" s="64">
        <v>0</v>
      </c>
      <c r="W24" s="64">
        <v>0</v>
      </c>
      <c r="X24" s="64">
        <v>0</v>
      </c>
      <c r="Y24" s="64"/>
      <c r="Z24" s="64">
        <v>0</v>
      </c>
      <c r="AA24" s="64">
        <v>0</v>
      </c>
      <c r="AB24" s="64">
        <v>0</v>
      </c>
      <c r="AC24" s="64">
        <v>0</v>
      </c>
      <c r="AD24" s="64">
        <v>0</v>
      </c>
      <c r="AE24" s="64">
        <v>0</v>
      </c>
      <c r="AF24" s="64">
        <v>0</v>
      </c>
      <c r="AG24" s="64">
        <v>0</v>
      </c>
      <c r="AH24" s="64">
        <v>0</v>
      </c>
      <c r="AI24" s="64">
        <v>0</v>
      </c>
      <c r="AJ24" s="64">
        <v>0</v>
      </c>
      <c r="AK24" s="64">
        <v>0</v>
      </c>
      <c r="AL24" s="64">
        <v>0</v>
      </c>
      <c r="AM24" s="64">
        <v>0</v>
      </c>
      <c r="AN24" s="64">
        <v>0</v>
      </c>
      <c r="AO24" s="64">
        <v>0</v>
      </c>
      <c r="AP24" s="64">
        <v>0</v>
      </c>
      <c r="AQ24" s="64">
        <v>0</v>
      </c>
      <c r="AR24" s="64">
        <v>0</v>
      </c>
      <c r="AS24" s="64">
        <v>0</v>
      </c>
      <c r="AT24" s="64">
        <v>0</v>
      </c>
      <c r="AU24" s="64">
        <v>0</v>
      </c>
      <c r="AV24" s="64">
        <v>0</v>
      </c>
      <c r="AW24" s="64">
        <v>0</v>
      </c>
      <c r="AX24" s="64">
        <v>0</v>
      </c>
      <c r="AY24" s="64">
        <v>0</v>
      </c>
      <c r="AZ24" s="64">
        <v>0</v>
      </c>
      <c r="BA24" s="64">
        <v>0</v>
      </c>
      <c r="BB24" s="64">
        <v>0</v>
      </c>
      <c r="BC24" s="64">
        <v>0</v>
      </c>
      <c r="BD24" s="64">
        <v>0</v>
      </c>
      <c r="BE24" s="64">
        <v>117.18</v>
      </c>
      <c r="BF24" s="64">
        <v>229.53912000000003</v>
      </c>
    </row>
    <row r="25" spans="1:58" ht="21" customHeight="1">
      <c r="A25" s="28" t="s">
        <v>10</v>
      </c>
      <c r="B25" s="27" t="s">
        <v>124</v>
      </c>
      <c r="C25" s="74" t="s">
        <v>71</v>
      </c>
      <c r="D25" s="78">
        <v>20.940516000000002</v>
      </c>
      <c r="E25" s="64">
        <v>0</v>
      </c>
      <c r="F25" s="64">
        <v>0</v>
      </c>
      <c r="G25" s="64">
        <v>0</v>
      </c>
      <c r="H25" s="64">
        <v>0</v>
      </c>
      <c r="I25" s="64">
        <v>0</v>
      </c>
      <c r="J25" s="64">
        <v>0</v>
      </c>
      <c r="K25" s="64">
        <v>0</v>
      </c>
      <c r="L25" s="64">
        <v>0</v>
      </c>
      <c r="M25" s="64">
        <v>0</v>
      </c>
      <c r="N25" s="64">
        <v>0</v>
      </c>
      <c r="O25" s="64">
        <v>0</v>
      </c>
      <c r="P25" s="64">
        <v>0</v>
      </c>
      <c r="Q25" s="64"/>
      <c r="R25" s="64">
        <v>0</v>
      </c>
      <c r="S25" s="64">
        <v>0</v>
      </c>
      <c r="T25" s="64">
        <v>0</v>
      </c>
      <c r="U25" s="64">
        <v>0</v>
      </c>
      <c r="V25" s="80">
        <v>20.940516000000002</v>
      </c>
      <c r="W25" s="64">
        <v>0</v>
      </c>
      <c r="X25" s="64">
        <v>0</v>
      </c>
      <c r="Y25" s="64"/>
      <c r="Z25" s="64">
        <v>0</v>
      </c>
      <c r="AA25" s="64">
        <v>0</v>
      </c>
      <c r="AB25" s="64">
        <v>0</v>
      </c>
      <c r="AC25" s="64">
        <v>0</v>
      </c>
      <c r="AD25" s="64">
        <v>0</v>
      </c>
      <c r="AE25" s="64">
        <v>0</v>
      </c>
      <c r="AF25" s="64">
        <v>0</v>
      </c>
      <c r="AG25" s="64">
        <v>0</v>
      </c>
      <c r="AH25" s="64">
        <v>0</v>
      </c>
      <c r="AI25" s="64">
        <v>0</v>
      </c>
      <c r="AJ25" s="64">
        <v>0</v>
      </c>
      <c r="AK25" s="64">
        <v>0</v>
      </c>
      <c r="AL25" s="64">
        <v>0</v>
      </c>
      <c r="AM25" s="64">
        <v>0</v>
      </c>
      <c r="AN25" s="64">
        <v>0</v>
      </c>
      <c r="AO25" s="64">
        <v>0</v>
      </c>
      <c r="AP25" s="64">
        <v>0</v>
      </c>
      <c r="AQ25" s="64">
        <v>0</v>
      </c>
      <c r="AR25" s="64">
        <v>0</v>
      </c>
      <c r="AS25" s="64">
        <v>0</v>
      </c>
      <c r="AT25" s="64">
        <v>0</v>
      </c>
      <c r="AU25" s="64">
        <v>0</v>
      </c>
      <c r="AV25" s="64">
        <v>0</v>
      </c>
      <c r="AW25" s="64">
        <v>0</v>
      </c>
      <c r="AX25" s="64">
        <v>0</v>
      </c>
      <c r="AY25" s="64">
        <v>0</v>
      </c>
      <c r="AZ25" s="64">
        <v>0</v>
      </c>
      <c r="BA25" s="64">
        <v>0</v>
      </c>
      <c r="BB25" s="64">
        <v>0</v>
      </c>
      <c r="BC25" s="64">
        <v>0</v>
      </c>
      <c r="BD25" s="64">
        <v>0</v>
      </c>
      <c r="BE25" s="64">
        <v>21.880000000000006</v>
      </c>
      <c r="BF25" s="64">
        <v>42.82051600000001</v>
      </c>
    </row>
    <row r="26" spans="1:58" ht="21" customHeight="1">
      <c r="A26" s="28" t="s">
        <v>11</v>
      </c>
      <c r="B26" s="27" t="s">
        <v>125</v>
      </c>
      <c r="C26" s="74" t="s">
        <v>19</v>
      </c>
      <c r="D26" s="78">
        <v>45.369278</v>
      </c>
      <c r="E26" s="64">
        <v>0</v>
      </c>
      <c r="F26" s="64">
        <v>0</v>
      </c>
      <c r="G26" s="64">
        <v>0</v>
      </c>
      <c r="H26" s="64">
        <v>0</v>
      </c>
      <c r="I26" s="64">
        <v>0</v>
      </c>
      <c r="J26" s="64">
        <v>0</v>
      </c>
      <c r="K26" s="64">
        <v>0</v>
      </c>
      <c r="L26" s="64">
        <v>0</v>
      </c>
      <c r="M26" s="64">
        <v>0</v>
      </c>
      <c r="N26" s="64">
        <v>0</v>
      </c>
      <c r="O26" s="64">
        <v>0</v>
      </c>
      <c r="P26" s="80">
        <v>0</v>
      </c>
      <c r="Q26" s="64"/>
      <c r="R26" s="64">
        <v>0</v>
      </c>
      <c r="S26" s="64">
        <v>0</v>
      </c>
      <c r="T26" s="64">
        <v>0</v>
      </c>
      <c r="U26" s="64">
        <v>7.97</v>
      </c>
      <c r="V26" s="64">
        <v>1.51</v>
      </c>
      <c r="W26" s="80">
        <v>35.779278000000005</v>
      </c>
      <c r="X26" s="64">
        <v>0</v>
      </c>
      <c r="Y26" s="64"/>
      <c r="Z26" s="64">
        <v>0</v>
      </c>
      <c r="AA26" s="64">
        <v>0</v>
      </c>
      <c r="AB26" s="64">
        <v>0</v>
      </c>
      <c r="AC26" s="64">
        <v>0</v>
      </c>
      <c r="AD26" s="64">
        <v>0</v>
      </c>
      <c r="AE26" s="64">
        <v>0</v>
      </c>
      <c r="AF26" s="64">
        <v>0</v>
      </c>
      <c r="AG26" s="64">
        <v>0</v>
      </c>
      <c r="AH26" s="64">
        <v>0</v>
      </c>
      <c r="AI26" s="64">
        <v>0</v>
      </c>
      <c r="AJ26" s="64">
        <v>0</v>
      </c>
      <c r="AK26" s="64">
        <v>0</v>
      </c>
      <c r="AL26" s="64">
        <v>0</v>
      </c>
      <c r="AM26" s="64">
        <v>0</v>
      </c>
      <c r="AN26" s="64">
        <v>0</v>
      </c>
      <c r="AO26" s="64">
        <v>0</v>
      </c>
      <c r="AP26" s="64">
        <v>0</v>
      </c>
      <c r="AQ26" s="64">
        <v>0</v>
      </c>
      <c r="AR26" s="64">
        <v>0</v>
      </c>
      <c r="AS26" s="64">
        <v>0</v>
      </c>
      <c r="AT26" s="64">
        <v>0</v>
      </c>
      <c r="AU26" s="64">
        <v>0.11</v>
      </c>
      <c r="AV26" s="64">
        <v>0</v>
      </c>
      <c r="AW26" s="64">
        <v>0</v>
      </c>
      <c r="AX26" s="64">
        <v>0</v>
      </c>
      <c r="AY26" s="64">
        <v>0</v>
      </c>
      <c r="AZ26" s="64">
        <v>0</v>
      </c>
      <c r="BA26" s="64">
        <v>0</v>
      </c>
      <c r="BB26" s="64">
        <v>0</v>
      </c>
      <c r="BC26" s="64">
        <v>0</v>
      </c>
      <c r="BD26" s="64">
        <v>9.59</v>
      </c>
      <c r="BE26" s="64">
        <v>-8.92</v>
      </c>
      <c r="BF26" s="64">
        <v>36.449278</v>
      </c>
    </row>
    <row r="27" spans="1:58" ht="21" customHeight="1">
      <c r="A27" s="28" t="s">
        <v>67</v>
      </c>
      <c r="B27" s="27" t="s">
        <v>126</v>
      </c>
      <c r="C27" s="74" t="s">
        <v>56</v>
      </c>
      <c r="D27" s="78">
        <v>0</v>
      </c>
      <c r="E27" s="64">
        <v>0</v>
      </c>
      <c r="F27" s="64">
        <v>0</v>
      </c>
      <c r="G27" s="64">
        <v>0</v>
      </c>
      <c r="H27" s="64">
        <v>0</v>
      </c>
      <c r="I27" s="64">
        <v>0</v>
      </c>
      <c r="J27" s="64">
        <v>0</v>
      </c>
      <c r="K27" s="64">
        <v>0</v>
      </c>
      <c r="L27" s="64">
        <v>0</v>
      </c>
      <c r="M27" s="64">
        <v>0</v>
      </c>
      <c r="N27" s="64">
        <v>0</v>
      </c>
      <c r="O27" s="64">
        <v>0</v>
      </c>
      <c r="P27" s="64">
        <v>0</v>
      </c>
      <c r="Q27" s="64"/>
      <c r="R27" s="64">
        <v>0</v>
      </c>
      <c r="S27" s="64">
        <v>0</v>
      </c>
      <c r="T27" s="124">
        <v>0</v>
      </c>
      <c r="U27" s="64">
        <v>0</v>
      </c>
      <c r="V27" s="64">
        <v>0</v>
      </c>
      <c r="W27" s="64">
        <v>0</v>
      </c>
      <c r="X27" s="80">
        <v>0</v>
      </c>
      <c r="Y27" s="64"/>
      <c r="Z27" s="64">
        <v>0</v>
      </c>
      <c r="AA27" s="64">
        <v>0</v>
      </c>
      <c r="AB27" s="64">
        <v>0</v>
      </c>
      <c r="AC27" s="64">
        <v>0</v>
      </c>
      <c r="AD27" s="64">
        <v>0</v>
      </c>
      <c r="AE27" s="64">
        <v>0</v>
      </c>
      <c r="AF27" s="64">
        <v>0</v>
      </c>
      <c r="AG27" s="64">
        <v>0</v>
      </c>
      <c r="AH27" s="64">
        <v>0</v>
      </c>
      <c r="AI27" s="64">
        <v>0</v>
      </c>
      <c r="AJ27" s="64">
        <v>0</v>
      </c>
      <c r="AK27" s="64">
        <v>0</v>
      </c>
      <c r="AL27" s="64">
        <v>0</v>
      </c>
      <c r="AM27" s="64">
        <v>0</v>
      </c>
      <c r="AN27" s="64">
        <v>0</v>
      </c>
      <c r="AO27" s="64">
        <v>0</v>
      </c>
      <c r="AP27" s="64">
        <v>0</v>
      </c>
      <c r="AQ27" s="64">
        <v>0</v>
      </c>
      <c r="AR27" s="64">
        <v>0</v>
      </c>
      <c r="AS27" s="64">
        <v>0</v>
      </c>
      <c r="AT27" s="64">
        <v>0</v>
      </c>
      <c r="AU27" s="64">
        <v>0</v>
      </c>
      <c r="AV27" s="64">
        <v>0</v>
      </c>
      <c r="AW27" s="64">
        <v>0</v>
      </c>
      <c r="AX27" s="64">
        <v>0</v>
      </c>
      <c r="AY27" s="64">
        <v>0</v>
      </c>
      <c r="AZ27" s="64">
        <v>0</v>
      </c>
      <c r="BA27" s="64">
        <v>0</v>
      </c>
      <c r="BB27" s="64">
        <v>0</v>
      </c>
      <c r="BC27" s="64">
        <v>0</v>
      </c>
      <c r="BD27" s="64">
        <v>0</v>
      </c>
      <c r="BE27" s="64">
        <v>4.5</v>
      </c>
      <c r="BF27" s="64">
        <v>4.5</v>
      </c>
    </row>
    <row r="28" spans="1:58" ht="21" customHeight="1">
      <c r="A28" s="28" t="s">
        <v>68</v>
      </c>
      <c r="B28" s="27" t="s">
        <v>168</v>
      </c>
      <c r="C28" s="74" t="s">
        <v>66</v>
      </c>
      <c r="D28" s="78">
        <v>123.85855</v>
      </c>
      <c r="E28" s="64">
        <v>0</v>
      </c>
      <c r="F28" s="64">
        <v>0</v>
      </c>
      <c r="G28" s="64">
        <v>0</v>
      </c>
      <c r="H28" s="64">
        <v>0</v>
      </c>
      <c r="I28" s="64">
        <v>0</v>
      </c>
      <c r="J28" s="64">
        <v>0</v>
      </c>
      <c r="K28" s="64">
        <v>0</v>
      </c>
      <c r="L28" s="64">
        <v>0</v>
      </c>
      <c r="M28" s="64">
        <v>0</v>
      </c>
      <c r="N28" s="64">
        <v>0</v>
      </c>
      <c r="O28" s="64">
        <v>0</v>
      </c>
      <c r="P28" s="64">
        <v>0</v>
      </c>
      <c r="Q28" s="64"/>
      <c r="R28" s="64">
        <v>0</v>
      </c>
      <c r="S28" s="64">
        <v>0</v>
      </c>
      <c r="T28" s="124">
        <v>0</v>
      </c>
      <c r="U28" s="64">
        <v>24.509999999999998</v>
      </c>
      <c r="V28" s="64">
        <v>0</v>
      </c>
      <c r="W28" s="64">
        <v>0</v>
      </c>
      <c r="X28" s="64">
        <v>0</v>
      </c>
      <c r="Y28" s="80">
        <v>89.44855</v>
      </c>
      <c r="Z28" s="64">
        <v>9.9</v>
      </c>
      <c r="AA28" s="64">
        <v>0</v>
      </c>
      <c r="AB28" s="64">
        <v>0</v>
      </c>
      <c r="AC28" s="64">
        <v>0</v>
      </c>
      <c r="AD28" s="64">
        <v>0</v>
      </c>
      <c r="AE28" s="64">
        <v>0</v>
      </c>
      <c r="AF28" s="64">
        <v>0</v>
      </c>
      <c r="AG28" s="64">
        <v>0</v>
      </c>
      <c r="AH28" s="64">
        <v>0</v>
      </c>
      <c r="AI28" s="64">
        <v>0</v>
      </c>
      <c r="AJ28" s="64">
        <v>0</v>
      </c>
      <c r="AK28" s="64">
        <v>0</v>
      </c>
      <c r="AL28" s="64">
        <v>0</v>
      </c>
      <c r="AM28" s="64">
        <v>9.9</v>
      </c>
      <c r="AN28" s="64">
        <v>0</v>
      </c>
      <c r="AO28" s="64">
        <v>0</v>
      </c>
      <c r="AP28" s="64">
        <v>0</v>
      </c>
      <c r="AQ28" s="64">
        <v>0</v>
      </c>
      <c r="AR28" s="64">
        <v>0</v>
      </c>
      <c r="AS28" s="64">
        <v>0</v>
      </c>
      <c r="AT28" s="64">
        <v>0</v>
      </c>
      <c r="AU28" s="64">
        <v>0</v>
      </c>
      <c r="AV28" s="64">
        <v>0</v>
      </c>
      <c r="AW28" s="64">
        <v>0</v>
      </c>
      <c r="AX28" s="64">
        <v>0</v>
      </c>
      <c r="AY28" s="64">
        <v>0</v>
      </c>
      <c r="AZ28" s="64">
        <v>0</v>
      </c>
      <c r="BA28" s="64">
        <v>0</v>
      </c>
      <c r="BB28" s="64">
        <v>0</v>
      </c>
      <c r="BC28" s="64">
        <v>0</v>
      </c>
      <c r="BD28" s="64">
        <v>34.41</v>
      </c>
      <c r="BE28" s="64">
        <v>-34.41</v>
      </c>
      <c r="BF28" s="64">
        <v>89.44855</v>
      </c>
    </row>
    <row r="29" spans="1:58" ht="21" customHeight="1">
      <c r="A29" s="28" t="s">
        <v>127</v>
      </c>
      <c r="B29" s="27" t="s">
        <v>121</v>
      </c>
      <c r="C29" s="74" t="s">
        <v>122</v>
      </c>
      <c r="D29" s="78">
        <v>895.9008309999999</v>
      </c>
      <c r="E29" s="64">
        <v>0</v>
      </c>
      <c r="F29" s="64">
        <v>0</v>
      </c>
      <c r="G29" s="64">
        <v>0</v>
      </c>
      <c r="H29" s="64">
        <v>0</v>
      </c>
      <c r="I29" s="64">
        <v>0</v>
      </c>
      <c r="J29" s="64">
        <v>0</v>
      </c>
      <c r="K29" s="64">
        <v>0</v>
      </c>
      <c r="L29" s="64">
        <v>0</v>
      </c>
      <c r="M29" s="64">
        <v>0</v>
      </c>
      <c r="N29" s="64">
        <v>0</v>
      </c>
      <c r="O29" s="64">
        <v>0</v>
      </c>
      <c r="P29" s="64">
        <v>0</v>
      </c>
      <c r="Q29" s="64"/>
      <c r="R29" s="64">
        <v>0</v>
      </c>
      <c r="S29" s="64">
        <v>0.2</v>
      </c>
      <c r="T29" s="64">
        <v>0</v>
      </c>
      <c r="U29" s="64">
        <v>5.4</v>
      </c>
      <c r="V29" s="64">
        <v>0.09</v>
      </c>
      <c r="W29" s="64">
        <v>0</v>
      </c>
      <c r="X29" s="64">
        <v>0</v>
      </c>
      <c r="Y29" s="64">
        <v>0</v>
      </c>
      <c r="Z29" s="80">
        <v>882.5108309999999</v>
      </c>
      <c r="AA29" s="64">
        <v>0</v>
      </c>
      <c r="AB29" s="64">
        <v>0</v>
      </c>
      <c r="AC29" s="64">
        <v>0</v>
      </c>
      <c r="AD29" s="64">
        <v>0</v>
      </c>
      <c r="AE29" s="64">
        <v>0</v>
      </c>
      <c r="AF29" s="64">
        <v>0.09999999999999964</v>
      </c>
      <c r="AG29" s="64">
        <v>0</v>
      </c>
      <c r="AH29" s="64">
        <v>0</v>
      </c>
      <c r="AI29" s="64">
        <v>0</v>
      </c>
      <c r="AJ29" s="64">
        <v>0</v>
      </c>
      <c r="AK29" s="64">
        <v>0</v>
      </c>
      <c r="AL29" s="64">
        <v>0</v>
      </c>
      <c r="AM29" s="64">
        <v>1.1800000000000068</v>
      </c>
      <c r="AN29" s="64">
        <v>0</v>
      </c>
      <c r="AO29" s="64">
        <v>0</v>
      </c>
      <c r="AP29" s="64">
        <v>0</v>
      </c>
      <c r="AQ29" s="64">
        <v>0</v>
      </c>
      <c r="AR29" s="64">
        <v>0</v>
      </c>
      <c r="AS29" s="64">
        <v>7.02</v>
      </c>
      <c r="AT29" s="64">
        <v>0.46</v>
      </c>
      <c r="AU29" s="64">
        <v>0.22</v>
      </c>
      <c r="AV29" s="64">
        <v>0</v>
      </c>
      <c r="AW29" s="64">
        <v>0</v>
      </c>
      <c r="AX29" s="64">
        <v>0</v>
      </c>
      <c r="AY29" s="64">
        <v>0</v>
      </c>
      <c r="AZ29" s="64">
        <v>0</v>
      </c>
      <c r="BA29" s="64">
        <v>0</v>
      </c>
      <c r="BB29" s="64">
        <v>0</v>
      </c>
      <c r="BC29" s="64">
        <v>0</v>
      </c>
      <c r="BD29" s="64">
        <v>13.39</v>
      </c>
      <c r="BE29" s="64">
        <v>61.94000000000001</v>
      </c>
      <c r="BF29" s="64">
        <v>957.840831</v>
      </c>
    </row>
    <row r="30" spans="1:58" ht="21" customHeight="1">
      <c r="A30" s="28"/>
      <c r="B30" s="27" t="s">
        <v>158</v>
      </c>
      <c r="C30" s="74" t="s">
        <v>57</v>
      </c>
      <c r="D30" s="78">
        <v>608.446555</v>
      </c>
      <c r="E30" s="64">
        <v>0</v>
      </c>
      <c r="F30" s="64">
        <v>0</v>
      </c>
      <c r="G30" s="64">
        <v>0</v>
      </c>
      <c r="H30" s="64">
        <v>0</v>
      </c>
      <c r="I30" s="64">
        <v>0</v>
      </c>
      <c r="J30" s="64">
        <v>0</v>
      </c>
      <c r="K30" s="64">
        <v>0</v>
      </c>
      <c r="L30" s="64">
        <v>0</v>
      </c>
      <c r="M30" s="64">
        <v>0</v>
      </c>
      <c r="N30" s="64">
        <v>0</v>
      </c>
      <c r="O30" s="64">
        <v>0</v>
      </c>
      <c r="P30" s="64">
        <v>0</v>
      </c>
      <c r="Q30" s="64"/>
      <c r="R30" s="64">
        <v>0</v>
      </c>
      <c r="S30" s="64">
        <v>0</v>
      </c>
      <c r="T30" s="124">
        <v>0</v>
      </c>
      <c r="U30" s="64">
        <v>1.8</v>
      </c>
      <c r="V30" s="64">
        <v>0.05</v>
      </c>
      <c r="W30" s="64">
        <v>0</v>
      </c>
      <c r="X30" s="64">
        <v>0</v>
      </c>
      <c r="Y30" s="64">
        <v>0</v>
      </c>
      <c r="Z30" s="64">
        <v>0.8700000000000045</v>
      </c>
      <c r="AA30" s="80">
        <v>601.546555</v>
      </c>
      <c r="AB30" s="64">
        <v>0</v>
      </c>
      <c r="AC30" s="64">
        <v>0</v>
      </c>
      <c r="AD30" s="64">
        <v>0</v>
      </c>
      <c r="AE30" s="64">
        <v>0</v>
      </c>
      <c r="AF30" s="64">
        <v>0.07</v>
      </c>
      <c r="AG30" s="64">
        <v>0</v>
      </c>
      <c r="AH30" s="64">
        <v>0</v>
      </c>
      <c r="AI30" s="64">
        <v>0</v>
      </c>
      <c r="AJ30" s="64">
        <v>0</v>
      </c>
      <c r="AK30" s="64">
        <v>0</v>
      </c>
      <c r="AL30" s="64">
        <v>0</v>
      </c>
      <c r="AM30" s="64">
        <v>0.8</v>
      </c>
      <c r="AN30" s="64">
        <v>0</v>
      </c>
      <c r="AO30" s="64">
        <v>0</v>
      </c>
      <c r="AP30" s="64">
        <v>0</v>
      </c>
      <c r="AQ30" s="64">
        <v>0</v>
      </c>
      <c r="AR30" s="64">
        <v>0</v>
      </c>
      <c r="AS30" s="64">
        <v>4.18</v>
      </c>
      <c r="AT30" s="64">
        <v>0</v>
      </c>
      <c r="AU30" s="64">
        <v>0</v>
      </c>
      <c r="AV30" s="64">
        <v>0</v>
      </c>
      <c r="AW30" s="64">
        <v>0</v>
      </c>
      <c r="AX30" s="64">
        <v>0</v>
      </c>
      <c r="AY30" s="64">
        <v>0</v>
      </c>
      <c r="AZ30" s="64">
        <v>0</v>
      </c>
      <c r="BA30" s="64">
        <v>0</v>
      </c>
      <c r="BB30" s="64">
        <v>0</v>
      </c>
      <c r="BC30" s="64">
        <v>0</v>
      </c>
      <c r="BD30" s="64">
        <v>6.9</v>
      </c>
      <c r="BE30" s="64">
        <v>11.970000000000004</v>
      </c>
      <c r="BF30" s="64">
        <v>620.416555</v>
      </c>
    </row>
    <row r="31" spans="1:58" ht="21" customHeight="1">
      <c r="A31" s="28"/>
      <c r="B31" s="27" t="s">
        <v>163</v>
      </c>
      <c r="C31" s="74" t="s">
        <v>58</v>
      </c>
      <c r="D31" s="78">
        <v>119.976283</v>
      </c>
      <c r="E31" s="64">
        <v>0</v>
      </c>
      <c r="F31" s="64">
        <v>0</v>
      </c>
      <c r="G31" s="64">
        <v>0</v>
      </c>
      <c r="H31" s="64">
        <v>0</v>
      </c>
      <c r="I31" s="64">
        <v>0</v>
      </c>
      <c r="J31" s="64">
        <v>0</v>
      </c>
      <c r="K31" s="64">
        <v>0</v>
      </c>
      <c r="L31" s="64">
        <v>0</v>
      </c>
      <c r="M31" s="64">
        <v>0</v>
      </c>
      <c r="N31" s="64">
        <v>0</v>
      </c>
      <c r="O31" s="64">
        <v>0</v>
      </c>
      <c r="P31" s="64">
        <v>0</v>
      </c>
      <c r="Q31" s="64"/>
      <c r="R31" s="64">
        <v>0</v>
      </c>
      <c r="S31" s="64">
        <v>0</v>
      </c>
      <c r="T31" s="124">
        <v>0</v>
      </c>
      <c r="U31" s="64">
        <v>0.1</v>
      </c>
      <c r="V31" s="64">
        <v>0.04</v>
      </c>
      <c r="W31" s="64">
        <v>0</v>
      </c>
      <c r="X31" s="64">
        <v>0</v>
      </c>
      <c r="Y31" s="64">
        <v>0</v>
      </c>
      <c r="Z31" s="64">
        <v>0.4099999999999966</v>
      </c>
      <c r="AA31" s="64">
        <v>0</v>
      </c>
      <c r="AB31" s="80">
        <v>119.13628299999999</v>
      </c>
      <c r="AC31" s="64">
        <v>0</v>
      </c>
      <c r="AD31" s="64">
        <v>0</v>
      </c>
      <c r="AE31" s="64">
        <v>0</v>
      </c>
      <c r="AF31" s="64">
        <v>0.03</v>
      </c>
      <c r="AG31" s="64">
        <v>0</v>
      </c>
      <c r="AH31" s="64">
        <v>0</v>
      </c>
      <c r="AI31" s="64">
        <v>0</v>
      </c>
      <c r="AJ31" s="64">
        <v>0</v>
      </c>
      <c r="AK31" s="64">
        <v>0</v>
      </c>
      <c r="AL31" s="64">
        <v>0</v>
      </c>
      <c r="AM31" s="64">
        <v>0.38</v>
      </c>
      <c r="AN31" s="64">
        <v>0</v>
      </c>
      <c r="AO31" s="64">
        <v>0</v>
      </c>
      <c r="AP31" s="64">
        <v>0</v>
      </c>
      <c r="AQ31" s="64">
        <v>0</v>
      </c>
      <c r="AR31" s="64">
        <v>0</v>
      </c>
      <c r="AS31" s="64">
        <v>0.29000000000000004</v>
      </c>
      <c r="AT31" s="64">
        <v>0</v>
      </c>
      <c r="AU31" s="64">
        <v>0</v>
      </c>
      <c r="AV31" s="64">
        <v>0</v>
      </c>
      <c r="AW31" s="64">
        <v>0</v>
      </c>
      <c r="AX31" s="64">
        <v>0</v>
      </c>
      <c r="AY31" s="64">
        <v>0</v>
      </c>
      <c r="AZ31" s="64">
        <v>0</v>
      </c>
      <c r="BA31" s="64">
        <v>0</v>
      </c>
      <c r="BB31" s="64">
        <v>0</v>
      </c>
      <c r="BC31" s="64">
        <v>0</v>
      </c>
      <c r="BD31" s="64">
        <v>0.8400000000000001</v>
      </c>
      <c r="BE31" s="64">
        <v>5.6899999999999995</v>
      </c>
      <c r="BF31" s="64">
        <v>125.66628299999999</v>
      </c>
    </row>
    <row r="32" spans="1:58" ht="21" customHeight="1">
      <c r="A32" s="28"/>
      <c r="B32" s="27" t="s">
        <v>218</v>
      </c>
      <c r="C32" s="74" t="s">
        <v>52</v>
      </c>
      <c r="D32" s="78">
        <v>3.429037</v>
      </c>
      <c r="E32" s="64">
        <v>0</v>
      </c>
      <c r="F32" s="64">
        <v>0</v>
      </c>
      <c r="G32" s="64">
        <v>0</v>
      </c>
      <c r="H32" s="64">
        <v>0</v>
      </c>
      <c r="I32" s="64">
        <v>0</v>
      </c>
      <c r="J32" s="64">
        <v>0</v>
      </c>
      <c r="K32" s="64">
        <v>0</v>
      </c>
      <c r="L32" s="64">
        <v>0</v>
      </c>
      <c r="M32" s="64">
        <v>0</v>
      </c>
      <c r="N32" s="64">
        <v>0</v>
      </c>
      <c r="O32" s="64">
        <v>0</v>
      </c>
      <c r="P32" s="64">
        <v>0</v>
      </c>
      <c r="Q32" s="64"/>
      <c r="R32" s="64">
        <v>0</v>
      </c>
      <c r="S32" s="64">
        <v>0</v>
      </c>
      <c r="T32" s="124">
        <v>0</v>
      </c>
      <c r="U32" s="64">
        <v>0</v>
      </c>
      <c r="V32" s="64">
        <v>0</v>
      </c>
      <c r="W32" s="64">
        <v>0</v>
      </c>
      <c r="X32" s="64">
        <v>0</v>
      </c>
      <c r="Y32" s="64">
        <v>0</v>
      </c>
      <c r="Z32" s="64">
        <v>0</v>
      </c>
      <c r="AA32" s="64">
        <v>0</v>
      </c>
      <c r="AB32" s="64">
        <v>0</v>
      </c>
      <c r="AC32" s="80">
        <v>3.429037</v>
      </c>
      <c r="AD32" s="64">
        <v>0</v>
      </c>
      <c r="AE32" s="64">
        <v>0</v>
      </c>
      <c r="AF32" s="64">
        <v>0</v>
      </c>
      <c r="AG32" s="64">
        <v>0</v>
      </c>
      <c r="AH32" s="64">
        <v>0</v>
      </c>
      <c r="AI32" s="64">
        <v>0</v>
      </c>
      <c r="AJ32" s="64">
        <v>0</v>
      </c>
      <c r="AK32" s="64">
        <v>0</v>
      </c>
      <c r="AL32" s="64">
        <v>0</v>
      </c>
      <c r="AM32" s="64">
        <v>0</v>
      </c>
      <c r="AN32" s="64">
        <v>0</v>
      </c>
      <c r="AO32" s="64">
        <v>0</v>
      </c>
      <c r="AP32" s="64">
        <v>0</v>
      </c>
      <c r="AQ32" s="64">
        <v>0</v>
      </c>
      <c r="AR32" s="64">
        <v>0</v>
      </c>
      <c r="AS32" s="64">
        <v>0</v>
      </c>
      <c r="AT32" s="64">
        <v>0</v>
      </c>
      <c r="AU32" s="64">
        <v>0</v>
      </c>
      <c r="AV32" s="64">
        <v>0</v>
      </c>
      <c r="AW32" s="64">
        <v>0</v>
      </c>
      <c r="AX32" s="64">
        <v>0</v>
      </c>
      <c r="AY32" s="64">
        <v>0</v>
      </c>
      <c r="AZ32" s="64">
        <v>0</v>
      </c>
      <c r="BA32" s="64">
        <v>0</v>
      </c>
      <c r="BB32" s="64">
        <v>0</v>
      </c>
      <c r="BC32" s="64">
        <v>0</v>
      </c>
      <c r="BD32" s="64">
        <v>0</v>
      </c>
      <c r="BE32" s="64">
        <v>0</v>
      </c>
      <c r="BF32" s="64">
        <v>3.429037</v>
      </c>
    </row>
    <row r="33" spans="1:58" ht="21" customHeight="1">
      <c r="A33" s="28"/>
      <c r="B33" s="27" t="s">
        <v>219</v>
      </c>
      <c r="C33" s="74" t="s">
        <v>53</v>
      </c>
      <c r="D33" s="78">
        <v>10.405795</v>
      </c>
      <c r="E33" s="64">
        <v>0</v>
      </c>
      <c r="F33" s="64">
        <v>0</v>
      </c>
      <c r="G33" s="64">
        <v>0</v>
      </c>
      <c r="H33" s="64">
        <v>0</v>
      </c>
      <c r="I33" s="64">
        <v>0</v>
      </c>
      <c r="J33" s="64">
        <v>0</v>
      </c>
      <c r="K33" s="64">
        <v>0</v>
      </c>
      <c r="L33" s="64">
        <v>0</v>
      </c>
      <c r="M33" s="64">
        <v>0</v>
      </c>
      <c r="N33" s="64">
        <v>0</v>
      </c>
      <c r="O33" s="64">
        <v>0</v>
      </c>
      <c r="P33" s="64">
        <v>0</v>
      </c>
      <c r="Q33" s="64"/>
      <c r="R33" s="64">
        <v>0</v>
      </c>
      <c r="S33" s="64">
        <v>0</v>
      </c>
      <c r="T33" s="124">
        <v>0</v>
      </c>
      <c r="U33" s="64">
        <v>0</v>
      </c>
      <c r="V33" s="64">
        <v>0</v>
      </c>
      <c r="W33" s="64">
        <v>0</v>
      </c>
      <c r="X33" s="64">
        <v>0</v>
      </c>
      <c r="Y33" s="64">
        <v>0</v>
      </c>
      <c r="Z33" s="64">
        <v>0</v>
      </c>
      <c r="AA33" s="64">
        <v>0</v>
      </c>
      <c r="AB33" s="64">
        <v>0</v>
      </c>
      <c r="AC33" s="64">
        <v>0</v>
      </c>
      <c r="AD33" s="80">
        <v>10.405795</v>
      </c>
      <c r="AE33" s="64">
        <v>0</v>
      </c>
      <c r="AF33" s="64">
        <v>0</v>
      </c>
      <c r="AG33" s="64">
        <v>0</v>
      </c>
      <c r="AH33" s="64">
        <v>0</v>
      </c>
      <c r="AI33" s="64">
        <v>0</v>
      </c>
      <c r="AJ33" s="64">
        <v>0</v>
      </c>
      <c r="AK33" s="64">
        <v>0</v>
      </c>
      <c r="AL33" s="64">
        <v>0</v>
      </c>
      <c r="AM33" s="64">
        <v>0</v>
      </c>
      <c r="AN33" s="64">
        <v>0</v>
      </c>
      <c r="AO33" s="64">
        <v>0</v>
      </c>
      <c r="AP33" s="64">
        <v>0</v>
      </c>
      <c r="AQ33" s="64">
        <v>0</v>
      </c>
      <c r="AR33" s="64">
        <v>0</v>
      </c>
      <c r="AS33" s="64">
        <v>0</v>
      </c>
      <c r="AT33" s="64">
        <v>0</v>
      </c>
      <c r="AU33" s="64">
        <v>0</v>
      </c>
      <c r="AV33" s="64">
        <v>0</v>
      </c>
      <c r="AW33" s="64">
        <v>0</v>
      </c>
      <c r="AX33" s="64">
        <v>0</v>
      </c>
      <c r="AY33" s="64">
        <v>0</v>
      </c>
      <c r="AZ33" s="64">
        <v>0</v>
      </c>
      <c r="BA33" s="64">
        <v>0</v>
      </c>
      <c r="BB33" s="64">
        <v>0</v>
      </c>
      <c r="BC33" s="64">
        <v>0</v>
      </c>
      <c r="BD33" s="64">
        <v>0</v>
      </c>
      <c r="BE33" s="64">
        <v>0</v>
      </c>
      <c r="BF33" s="64">
        <v>10.405795</v>
      </c>
    </row>
    <row r="34" spans="1:58" ht="21" customHeight="1">
      <c r="A34" s="28"/>
      <c r="B34" s="27" t="s">
        <v>220</v>
      </c>
      <c r="C34" s="74" t="s">
        <v>54</v>
      </c>
      <c r="D34" s="78">
        <v>28.389989999999997</v>
      </c>
      <c r="E34" s="64">
        <v>0</v>
      </c>
      <c r="F34" s="64">
        <v>0</v>
      </c>
      <c r="G34" s="64">
        <v>0</v>
      </c>
      <c r="H34" s="64">
        <v>0</v>
      </c>
      <c r="I34" s="64">
        <v>0</v>
      </c>
      <c r="J34" s="64">
        <v>0</v>
      </c>
      <c r="K34" s="64">
        <v>0</v>
      </c>
      <c r="L34" s="64">
        <v>0</v>
      </c>
      <c r="M34" s="64">
        <v>0</v>
      </c>
      <c r="N34" s="64">
        <v>0</v>
      </c>
      <c r="O34" s="64">
        <v>0</v>
      </c>
      <c r="P34" s="64">
        <v>0</v>
      </c>
      <c r="Q34" s="64"/>
      <c r="R34" s="64">
        <v>0</v>
      </c>
      <c r="S34" s="64">
        <v>0.2</v>
      </c>
      <c r="T34" s="124">
        <v>0</v>
      </c>
      <c r="U34" s="64">
        <v>0</v>
      </c>
      <c r="V34" s="64">
        <v>0</v>
      </c>
      <c r="W34" s="64">
        <v>0</v>
      </c>
      <c r="X34" s="64">
        <v>0</v>
      </c>
      <c r="Y34" s="64">
        <v>0</v>
      </c>
      <c r="Z34" s="64">
        <v>0</v>
      </c>
      <c r="AA34" s="64">
        <v>0</v>
      </c>
      <c r="AB34" s="64">
        <v>0</v>
      </c>
      <c r="AC34" s="64">
        <v>0</v>
      </c>
      <c r="AD34" s="64">
        <v>0</v>
      </c>
      <c r="AE34" s="80">
        <v>27.50999</v>
      </c>
      <c r="AF34" s="64">
        <v>0</v>
      </c>
      <c r="AG34" s="64">
        <v>0</v>
      </c>
      <c r="AH34" s="64">
        <v>0</v>
      </c>
      <c r="AI34" s="64">
        <v>0</v>
      </c>
      <c r="AJ34" s="64">
        <v>0</v>
      </c>
      <c r="AK34" s="64">
        <v>0</v>
      </c>
      <c r="AL34" s="64">
        <v>0</v>
      </c>
      <c r="AM34" s="64">
        <v>0</v>
      </c>
      <c r="AN34" s="64">
        <v>0</v>
      </c>
      <c r="AO34" s="64">
        <v>0</v>
      </c>
      <c r="AP34" s="64">
        <v>0</v>
      </c>
      <c r="AQ34" s="64">
        <v>0</v>
      </c>
      <c r="AR34" s="64">
        <v>0</v>
      </c>
      <c r="AS34" s="64">
        <v>0</v>
      </c>
      <c r="AT34" s="64">
        <v>0.46</v>
      </c>
      <c r="AU34" s="64">
        <v>0.22</v>
      </c>
      <c r="AV34" s="64">
        <v>0</v>
      </c>
      <c r="AW34" s="64">
        <v>0</v>
      </c>
      <c r="AX34" s="64">
        <v>0</v>
      </c>
      <c r="AY34" s="64">
        <v>0</v>
      </c>
      <c r="AZ34" s="64">
        <v>0</v>
      </c>
      <c r="BA34" s="64">
        <v>0</v>
      </c>
      <c r="BB34" s="64">
        <v>0</v>
      </c>
      <c r="BC34" s="64">
        <v>0</v>
      </c>
      <c r="BD34" s="64">
        <v>0.8800000000000001</v>
      </c>
      <c r="BE34" s="64">
        <v>0.32000000000000006</v>
      </c>
      <c r="BF34" s="64">
        <v>28.709989999999998</v>
      </c>
    </row>
    <row r="35" spans="1:58" ht="21" customHeight="1">
      <c r="A35" s="28"/>
      <c r="B35" s="27" t="s">
        <v>221</v>
      </c>
      <c r="C35" s="74" t="s">
        <v>55</v>
      </c>
      <c r="D35" s="78">
        <v>9.142001</v>
      </c>
      <c r="E35" s="64">
        <v>0</v>
      </c>
      <c r="F35" s="64">
        <v>0</v>
      </c>
      <c r="G35" s="64">
        <v>0</v>
      </c>
      <c r="H35" s="64">
        <v>0</v>
      </c>
      <c r="I35" s="64">
        <v>0</v>
      </c>
      <c r="J35" s="64">
        <v>0</v>
      </c>
      <c r="K35" s="64">
        <v>0</v>
      </c>
      <c r="L35" s="64">
        <v>0</v>
      </c>
      <c r="M35" s="64">
        <v>0</v>
      </c>
      <c r="N35" s="64">
        <v>0</v>
      </c>
      <c r="O35" s="64">
        <v>0</v>
      </c>
      <c r="P35" s="64">
        <v>0</v>
      </c>
      <c r="Q35" s="64"/>
      <c r="R35" s="64">
        <v>0</v>
      </c>
      <c r="S35" s="64">
        <v>0</v>
      </c>
      <c r="T35" s="124">
        <v>0</v>
      </c>
      <c r="U35" s="64">
        <v>0</v>
      </c>
      <c r="V35" s="64">
        <v>0</v>
      </c>
      <c r="W35" s="64">
        <v>0</v>
      </c>
      <c r="X35" s="64">
        <v>0</v>
      </c>
      <c r="Y35" s="64">
        <v>0</v>
      </c>
      <c r="Z35" s="64">
        <v>0</v>
      </c>
      <c r="AA35" s="64">
        <v>0</v>
      </c>
      <c r="AB35" s="64">
        <v>0</v>
      </c>
      <c r="AC35" s="64">
        <v>0</v>
      </c>
      <c r="AD35" s="64">
        <v>0</v>
      </c>
      <c r="AE35" s="64">
        <v>0</v>
      </c>
      <c r="AF35" s="80">
        <v>7.562001</v>
      </c>
      <c r="AG35" s="64">
        <v>0</v>
      </c>
      <c r="AH35" s="64">
        <v>0</v>
      </c>
      <c r="AI35" s="64">
        <v>0</v>
      </c>
      <c r="AJ35" s="64">
        <v>0</v>
      </c>
      <c r="AK35" s="64">
        <v>0</v>
      </c>
      <c r="AL35" s="64">
        <v>0</v>
      </c>
      <c r="AM35" s="64">
        <v>0</v>
      </c>
      <c r="AN35" s="64">
        <v>0</v>
      </c>
      <c r="AO35" s="64">
        <v>0</v>
      </c>
      <c r="AP35" s="64">
        <v>0</v>
      </c>
      <c r="AQ35" s="64">
        <v>0</v>
      </c>
      <c r="AR35" s="64">
        <v>0</v>
      </c>
      <c r="AS35" s="64">
        <v>1.58</v>
      </c>
      <c r="AT35" s="64">
        <v>0</v>
      </c>
      <c r="AU35" s="64">
        <v>0</v>
      </c>
      <c r="AV35" s="64">
        <v>0</v>
      </c>
      <c r="AW35" s="64">
        <v>0</v>
      </c>
      <c r="AX35" s="64">
        <v>0</v>
      </c>
      <c r="AY35" s="64">
        <v>0</v>
      </c>
      <c r="AZ35" s="64">
        <v>0</v>
      </c>
      <c r="BA35" s="64">
        <v>0</v>
      </c>
      <c r="BB35" s="64">
        <v>0</v>
      </c>
      <c r="BC35" s="64">
        <v>0</v>
      </c>
      <c r="BD35" s="64">
        <v>1.58</v>
      </c>
      <c r="BE35" s="64">
        <v>-0.18000000000000038</v>
      </c>
      <c r="BF35" s="64">
        <v>8.962001</v>
      </c>
    </row>
    <row r="36" spans="1:58" ht="21" customHeight="1">
      <c r="A36" s="28"/>
      <c r="B36" s="27" t="s">
        <v>159</v>
      </c>
      <c r="C36" s="74" t="s">
        <v>20</v>
      </c>
      <c r="D36" s="78">
        <v>6.366381</v>
      </c>
      <c r="E36" s="64">
        <v>0</v>
      </c>
      <c r="F36" s="64">
        <v>0</v>
      </c>
      <c r="G36" s="64">
        <v>0</v>
      </c>
      <c r="H36" s="64">
        <v>0</v>
      </c>
      <c r="I36" s="64">
        <v>0</v>
      </c>
      <c r="J36" s="64">
        <v>0</v>
      </c>
      <c r="K36" s="64">
        <v>0</v>
      </c>
      <c r="L36" s="64">
        <v>0</v>
      </c>
      <c r="M36" s="64">
        <v>0</v>
      </c>
      <c r="N36" s="64">
        <v>0</v>
      </c>
      <c r="O36" s="64">
        <v>0</v>
      </c>
      <c r="P36" s="64">
        <v>0</v>
      </c>
      <c r="Q36" s="64"/>
      <c r="R36" s="64">
        <v>0</v>
      </c>
      <c r="S36" s="64">
        <v>0</v>
      </c>
      <c r="T36" s="124">
        <v>0</v>
      </c>
      <c r="U36" s="64">
        <v>0</v>
      </c>
      <c r="V36" s="64">
        <v>0</v>
      </c>
      <c r="W36" s="64">
        <v>0</v>
      </c>
      <c r="X36" s="64">
        <v>0</v>
      </c>
      <c r="Y36" s="64">
        <v>0</v>
      </c>
      <c r="Z36" s="64">
        <v>0</v>
      </c>
      <c r="AA36" s="64">
        <v>0</v>
      </c>
      <c r="AB36" s="64">
        <v>0</v>
      </c>
      <c r="AC36" s="64">
        <v>0</v>
      </c>
      <c r="AD36" s="64">
        <v>0</v>
      </c>
      <c r="AE36" s="64">
        <v>0</v>
      </c>
      <c r="AF36" s="64">
        <v>0</v>
      </c>
      <c r="AG36" s="80">
        <v>6.366381</v>
      </c>
      <c r="AH36" s="64">
        <v>0</v>
      </c>
      <c r="AI36" s="64">
        <v>0</v>
      </c>
      <c r="AJ36" s="64">
        <v>0</v>
      </c>
      <c r="AK36" s="64">
        <v>0</v>
      </c>
      <c r="AL36" s="64">
        <v>0</v>
      </c>
      <c r="AM36" s="64">
        <v>0</v>
      </c>
      <c r="AN36" s="64">
        <v>0</v>
      </c>
      <c r="AO36" s="64">
        <v>0</v>
      </c>
      <c r="AP36" s="64">
        <v>0</v>
      </c>
      <c r="AQ36" s="64">
        <v>0</v>
      </c>
      <c r="AR36" s="64">
        <v>0</v>
      </c>
      <c r="AS36" s="64">
        <v>0</v>
      </c>
      <c r="AT36" s="64">
        <v>0</v>
      </c>
      <c r="AU36" s="64">
        <v>0</v>
      </c>
      <c r="AV36" s="64">
        <v>0</v>
      </c>
      <c r="AW36" s="64">
        <v>0</v>
      </c>
      <c r="AX36" s="64">
        <v>0</v>
      </c>
      <c r="AY36" s="64">
        <v>0</v>
      </c>
      <c r="AZ36" s="64">
        <v>0</v>
      </c>
      <c r="BA36" s="64">
        <v>0</v>
      </c>
      <c r="BB36" s="64">
        <v>0</v>
      </c>
      <c r="BC36" s="64">
        <v>0</v>
      </c>
      <c r="BD36" s="64">
        <v>0</v>
      </c>
      <c r="BE36" s="64">
        <v>2.1799999999999997</v>
      </c>
      <c r="BF36" s="64">
        <v>8.546381</v>
      </c>
    </row>
    <row r="37" spans="1:58" ht="21" customHeight="1">
      <c r="A37" s="28"/>
      <c r="B37" s="27" t="s">
        <v>164</v>
      </c>
      <c r="C37" s="74" t="s">
        <v>21</v>
      </c>
      <c r="D37" s="78">
        <v>0.45601200000000003</v>
      </c>
      <c r="E37" s="64">
        <v>0</v>
      </c>
      <c r="F37" s="64">
        <v>0</v>
      </c>
      <c r="G37" s="64">
        <v>0</v>
      </c>
      <c r="H37" s="64">
        <v>0</v>
      </c>
      <c r="I37" s="64">
        <v>0</v>
      </c>
      <c r="J37" s="64">
        <v>0</v>
      </c>
      <c r="K37" s="64">
        <v>0</v>
      </c>
      <c r="L37" s="64">
        <v>0</v>
      </c>
      <c r="M37" s="64">
        <v>0</v>
      </c>
      <c r="N37" s="64">
        <v>0</v>
      </c>
      <c r="O37" s="64">
        <v>0</v>
      </c>
      <c r="P37" s="64">
        <v>0</v>
      </c>
      <c r="Q37" s="64"/>
      <c r="R37" s="64">
        <v>0</v>
      </c>
      <c r="S37" s="64">
        <v>0</v>
      </c>
      <c r="T37" s="124">
        <v>0</v>
      </c>
      <c r="U37" s="64">
        <v>0</v>
      </c>
      <c r="V37" s="64">
        <v>0</v>
      </c>
      <c r="W37" s="64">
        <v>0</v>
      </c>
      <c r="X37" s="64">
        <v>0</v>
      </c>
      <c r="Y37" s="64">
        <v>0</v>
      </c>
      <c r="Z37" s="64">
        <v>0</v>
      </c>
      <c r="AA37" s="64">
        <v>0</v>
      </c>
      <c r="AB37" s="64">
        <v>0</v>
      </c>
      <c r="AC37" s="64">
        <v>0</v>
      </c>
      <c r="AD37" s="64">
        <v>0</v>
      </c>
      <c r="AE37" s="64">
        <v>0</v>
      </c>
      <c r="AF37" s="64">
        <v>0</v>
      </c>
      <c r="AG37" s="64">
        <v>0</v>
      </c>
      <c r="AH37" s="80">
        <v>0.45601200000000003</v>
      </c>
      <c r="AI37" s="64">
        <v>0</v>
      </c>
      <c r="AJ37" s="64">
        <v>0</v>
      </c>
      <c r="AK37" s="64">
        <v>0</v>
      </c>
      <c r="AL37" s="64">
        <v>0</v>
      </c>
      <c r="AM37" s="64">
        <v>0</v>
      </c>
      <c r="AN37" s="64">
        <v>0</v>
      </c>
      <c r="AO37" s="64">
        <v>0</v>
      </c>
      <c r="AP37" s="64">
        <v>0</v>
      </c>
      <c r="AQ37" s="64">
        <v>0</v>
      </c>
      <c r="AR37" s="64">
        <v>0</v>
      </c>
      <c r="AS37" s="64">
        <v>0</v>
      </c>
      <c r="AT37" s="64">
        <v>0</v>
      </c>
      <c r="AU37" s="64">
        <v>0</v>
      </c>
      <c r="AV37" s="64">
        <v>0</v>
      </c>
      <c r="AW37" s="64">
        <v>0</v>
      </c>
      <c r="AX37" s="64">
        <v>0</v>
      </c>
      <c r="AY37" s="64">
        <v>0</v>
      </c>
      <c r="AZ37" s="64">
        <v>0</v>
      </c>
      <c r="BA37" s="64">
        <v>0</v>
      </c>
      <c r="BB37" s="64">
        <v>0</v>
      </c>
      <c r="BC37" s="64">
        <v>0</v>
      </c>
      <c r="BD37" s="64">
        <v>0</v>
      </c>
      <c r="BE37" s="64">
        <v>0.55</v>
      </c>
      <c r="BF37" s="64">
        <v>1.0060120000000001</v>
      </c>
    </row>
    <row r="38" spans="1:58" ht="21" customHeight="1">
      <c r="A38" s="28"/>
      <c r="B38" s="27" t="s">
        <v>222</v>
      </c>
      <c r="C38" s="74" t="s">
        <v>223</v>
      </c>
      <c r="D38" s="78">
        <v>0</v>
      </c>
      <c r="E38" s="64">
        <v>0</v>
      </c>
      <c r="F38" s="64">
        <v>0</v>
      </c>
      <c r="G38" s="64">
        <v>0</v>
      </c>
      <c r="H38" s="64">
        <v>0</v>
      </c>
      <c r="I38" s="64">
        <v>0</v>
      </c>
      <c r="J38" s="64">
        <v>0</v>
      </c>
      <c r="K38" s="64">
        <v>0</v>
      </c>
      <c r="L38" s="64">
        <v>0</v>
      </c>
      <c r="M38" s="64">
        <v>0</v>
      </c>
      <c r="N38" s="64">
        <v>0</v>
      </c>
      <c r="O38" s="64">
        <v>0</v>
      </c>
      <c r="P38" s="64">
        <v>0</v>
      </c>
      <c r="Q38" s="64"/>
      <c r="R38" s="64">
        <v>0</v>
      </c>
      <c r="S38" s="64">
        <v>0</v>
      </c>
      <c r="T38" s="124">
        <v>0</v>
      </c>
      <c r="U38" s="64">
        <v>0</v>
      </c>
      <c r="V38" s="64">
        <v>0</v>
      </c>
      <c r="W38" s="64">
        <v>0</v>
      </c>
      <c r="X38" s="64">
        <v>0</v>
      </c>
      <c r="Y38" s="64">
        <v>0</v>
      </c>
      <c r="Z38" s="64">
        <v>0</v>
      </c>
      <c r="AA38" s="64">
        <v>0</v>
      </c>
      <c r="AB38" s="64">
        <v>0</v>
      </c>
      <c r="AC38" s="64">
        <v>0</v>
      </c>
      <c r="AD38" s="64">
        <v>0</v>
      </c>
      <c r="AE38" s="64">
        <v>0</v>
      </c>
      <c r="AF38" s="64">
        <v>0</v>
      </c>
      <c r="AG38" s="64">
        <v>0</v>
      </c>
      <c r="AH38" s="64">
        <v>0</v>
      </c>
      <c r="AI38" s="80">
        <v>0</v>
      </c>
      <c r="AJ38" s="64">
        <v>0</v>
      </c>
      <c r="AK38" s="64">
        <v>0</v>
      </c>
      <c r="AL38" s="64">
        <v>0</v>
      </c>
      <c r="AM38" s="64">
        <v>0</v>
      </c>
      <c r="AN38" s="64">
        <v>0</v>
      </c>
      <c r="AO38" s="64">
        <v>0</v>
      </c>
      <c r="AP38" s="64">
        <v>0</v>
      </c>
      <c r="AQ38" s="64">
        <v>0</v>
      </c>
      <c r="AR38" s="64">
        <v>0</v>
      </c>
      <c r="AS38" s="64">
        <v>0</v>
      </c>
      <c r="AT38" s="64">
        <v>0</v>
      </c>
      <c r="AU38" s="64">
        <v>0</v>
      </c>
      <c r="AV38" s="64">
        <v>0</v>
      </c>
      <c r="AW38" s="64">
        <v>0</v>
      </c>
      <c r="AX38" s="64">
        <v>0</v>
      </c>
      <c r="AY38" s="64">
        <v>0</v>
      </c>
      <c r="AZ38" s="64">
        <v>0</v>
      </c>
      <c r="BA38" s="64">
        <v>0</v>
      </c>
      <c r="BB38" s="64">
        <v>0</v>
      </c>
      <c r="BC38" s="64">
        <v>0</v>
      </c>
      <c r="BD38" s="64">
        <v>0</v>
      </c>
      <c r="BE38" s="64">
        <v>0</v>
      </c>
      <c r="BF38" s="64">
        <v>0</v>
      </c>
    </row>
    <row r="39" spans="1:58" ht="21" customHeight="1">
      <c r="A39" s="28"/>
      <c r="B39" s="27" t="s">
        <v>160</v>
      </c>
      <c r="C39" s="74" t="s">
        <v>105</v>
      </c>
      <c r="D39" s="78">
        <v>12.507660999999999</v>
      </c>
      <c r="E39" s="64">
        <v>0</v>
      </c>
      <c r="F39" s="64">
        <v>0</v>
      </c>
      <c r="G39" s="64">
        <v>0</v>
      </c>
      <c r="H39" s="64">
        <v>0</v>
      </c>
      <c r="I39" s="64">
        <v>0</v>
      </c>
      <c r="J39" s="64">
        <v>0</v>
      </c>
      <c r="K39" s="64">
        <v>0</v>
      </c>
      <c r="L39" s="64">
        <v>0</v>
      </c>
      <c r="M39" s="64">
        <v>0</v>
      </c>
      <c r="N39" s="64">
        <v>0</v>
      </c>
      <c r="O39" s="64">
        <v>0</v>
      </c>
      <c r="P39" s="64">
        <v>0</v>
      </c>
      <c r="Q39" s="64"/>
      <c r="R39" s="64">
        <v>0</v>
      </c>
      <c r="S39" s="64">
        <v>0</v>
      </c>
      <c r="T39" s="124">
        <v>0</v>
      </c>
      <c r="U39" s="64">
        <v>0</v>
      </c>
      <c r="V39" s="64">
        <v>0</v>
      </c>
      <c r="W39" s="64">
        <v>0</v>
      </c>
      <c r="X39" s="64">
        <v>0</v>
      </c>
      <c r="Y39" s="64">
        <v>0</v>
      </c>
      <c r="Z39" s="64">
        <v>0</v>
      </c>
      <c r="AA39" s="64">
        <v>0</v>
      </c>
      <c r="AB39" s="64">
        <v>0</v>
      </c>
      <c r="AC39" s="64">
        <v>0</v>
      </c>
      <c r="AD39" s="64">
        <v>0</v>
      </c>
      <c r="AE39" s="64">
        <v>0</v>
      </c>
      <c r="AF39" s="64">
        <v>0</v>
      </c>
      <c r="AG39" s="64">
        <v>0</v>
      </c>
      <c r="AH39" s="64">
        <v>0</v>
      </c>
      <c r="AI39" s="64">
        <v>0</v>
      </c>
      <c r="AJ39" s="80">
        <v>12.507660999999999</v>
      </c>
      <c r="AK39" s="64">
        <v>0</v>
      </c>
      <c r="AL39" s="64">
        <v>0</v>
      </c>
      <c r="AM39" s="64">
        <v>0</v>
      </c>
      <c r="AN39" s="64">
        <v>0</v>
      </c>
      <c r="AO39" s="64">
        <v>0</v>
      </c>
      <c r="AP39" s="64">
        <v>0</v>
      </c>
      <c r="AQ39" s="64">
        <v>0</v>
      </c>
      <c r="AR39" s="64">
        <v>0</v>
      </c>
      <c r="AS39" s="64">
        <v>0</v>
      </c>
      <c r="AT39" s="64">
        <v>0</v>
      </c>
      <c r="AU39" s="64">
        <v>0</v>
      </c>
      <c r="AV39" s="64">
        <v>0</v>
      </c>
      <c r="AW39" s="64">
        <v>0</v>
      </c>
      <c r="AX39" s="64">
        <v>0</v>
      </c>
      <c r="AY39" s="64">
        <v>0</v>
      </c>
      <c r="AZ39" s="64">
        <v>0</v>
      </c>
      <c r="BA39" s="64">
        <v>0</v>
      </c>
      <c r="BB39" s="64">
        <v>0</v>
      </c>
      <c r="BC39" s="64">
        <v>0</v>
      </c>
      <c r="BD39" s="64">
        <v>0</v>
      </c>
      <c r="BE39" s="64">
        <v>0</v>
      </c>
      <c r="BF39" s="64">
        <v>12.507660999999999</v>
      </c>
    </row>
    <row r="40" spans="1:58" ht="21" customHeight="1">
      <c r="A40" s="28"/>
      <c r="B40" s="27" t="s">
        <v>141</v>
      </c>
      <c r="C40" s="74" t="s">
        <v>42</v>
      </c>
      <c r="D40" s="78">
        <v>13.348728999999999</v>
      </c>
      <c r="E40" s="64">
        <v>0</v>
      </c>
      <c r="F40" s="64">
        <v>0</v>
      </c>
      <c r="G40" s="64">
        <v>0</v>
      </c>
      <c r="H40" s="64">
        <v>0</v>
      </c>
      <c r="I40" s="64">
        <v>0</v>
      </c>
      <c r="J40" s="64">
        <v>0</v>
      </c>
      <c r="K40" s="64">
        <v>0</v>
      </c>
      <c r="L40" s="64">
        <v>0</v>
      </c>
      <c r="M40" s="64">
        <v>0</v>
      </c>
      <c r="N40" s="64">
        <v>0</v>
      </c>
      <c r="O40" s="64">
        <v>0</v>
      </c>
      <c r="P40" s="64">
        <v>0</v>
      </c>
      <c r="Q40" s="64"/>
      <c r="R40" s="64">
        <v>0</v>
      </c>
      <c r="S40" s="64">
        <v>0</v>
      </c>
      <c r="T40" s="124">
        <v>0</v>
      </c>
      <c r="U40" s="64">
        <v>0</v>
      </c>
      <c r="V40" s="64">
        <v>0</v>
      </c>
      <c r="W40" s="64">
        <v>0</v>
      </c>
      <c r="X40" s="64">
        <v>0</v>
      </c>
      <c r="Y40" s="64">
        <v>0</v>
      </c>
      <c r="Z40" s="64">
        <v>0</v>
      </c>
      <c r="AA40" s="64">
        <v>0</v>
      </c>
      <c r="AB40" s="64">
        <v>0</v>
      </c>
      <c r="AC40" s="64">
        <v>0</v>
      </c>
      <c r="AD40" s="64">
        <v>0</v>
      </c>
      <c r="AE40" s="64">
        <v>0</v>
      </c>
      <c r="AF40" s="64">
        <v>0</v>
      </c>
      <c r="AG40" s="64">
        <v>0</v>
      </c>
      <c r="AH40" s="64">
        <v>0</v>
      </c>
      <c r="AI40" s="64">
        <v>0</v>
      </c>
      <c r="AJ40" s="64">
        <v>0</v>
      </c>
      <c r="AK40" s="80">
        <v>13.348728999999999</v>
      </c>
      <c r="AL40" s="64">
        <v>0</v>
      </c>
      <c r="AM40" s="64">
        <v>0</v>
      </c>
      <c r="AN40" s="64">
        <v>0</v>
      </c>
      <c r="AO40" s="64">
        <v>0</v>
      </c>
      <c r="AP40" s="64">
        <v>0</v>
      </c>
      <c r="AQ40" s="64">
        <v>0</v>
      </c>
      <c r="AR40" s="64">
        <v>0</v>
      </c>
      <c r="AS40" s="64">
        <v>0</v>
      </c>
      <c r="AT40" s="64">
        <v>0</v>
      </c>
      <c r="AU40" s="64">
        <v>0</v>
      </c>
      <c r="AV40" s="64">
        <v>0</v>
      </c>
      <c r="AW40" s="64">
        <v>0</v>
      </c>
      <c r="AX40" s="64">
        <v>0</v>
      </c>
      <c r="AY40" s="64">
        <v>0</v>
      </c>
      <c r="AZ40" s="64">
        <v>0</v>
      </c>
      <c r="BA40" s="64">
        <v>0</v>
      </c>
      <c r="BB40" s="64">
        <v>0</v>
      </c>
      <c r="BC40" s="64">
        <v>0</v>
      </c>
      <c r="BD40" s="64">
        <v>0</v>
      </c>
      <c r="BE40" s="64">
        <v>0</v>
      </c>
      <c r="BF40" s="64">
        <v>13.348728999999999</v>
      </c>
    </row>
    <row r="41" spans="1:58" ht="21" customHeight="1">
      <c r="A41" s="28"/>
      <c r="B41" s="27" t="s">
        <v>145</v>
      </c>
      <c r="C41" s="74" t="s">
        <v>62</v>
      </c>
      <c r="D41" s="78">
        <v>6.101170000000001</v>
      </c>
      <c r="E41" s="64">
        <v>0</v>
      </c>
      <c r="F41" s="64">
        <v>0</v>
      </c>
      <c r="G41" s="64">
        <v>0</v>
      </c>
      <c r="H41" s="64">
        <v>0</v>
      </c>
      <c r="I41" s="64">
        <v>0</v>
      </c>
      <c r="J41" s="64">
        <v>0</v>
      </c>
      <c r="K41" s="64">
        <v>0</v>
      </c>
      <c r="L41" s="64">
        <v>0</v>
      </c>
      <c r="M41" s="64">
        <v>0</v>
      </c>
      <c r="N41" s="64">
        <v>0</v>
      </c>
      <c r="O41" s="64">
        <v>0</v>
      </c>
      <c r="P41" s="64">
        <v>0</v>
      </c>
      <c r="Q41" s="64"/>
      <c r="R41" s="64">
        <v>0</v>
      </c>
      <c r="S41" s="64">
        <v>0</v>
      </c>
      <c r="T41" s="124">
        <v>0</v>
      </c>
      <c r="U41" s="64">
        <v>0</v>
      </c>
      <c r="V41" s="64">
        <v>0</v>
      </c>
      <c r="W41" s="64">
        <v>0</v>
      </c>
      <c r="X41" s="64">
        <v>0</v>
      </c>
      <c r="Y41" s="64">
        <v>0</v>
      </c>
      <c r="Z41" s="64">
        <v>0</v>
      </c>
      <c r="AA41" s="64">
        <v>0</v>
      </c>
      <c r="AB41" s="64">
        <v>0</v>
      </c>
      <c r="AC41" s="64">
        <v>0</v>
      </c>
      <c r="AD41" s="64">
        <v>0</v>
      </c>
      <c r="AE41" s="64">
        <v>0</v>
      </c>
      <c r="AF41" s="64">
        <v>0</v>
      </c>
      <c r="AG41" s="64">
        <v>0</v>
      </c>
      <c r="AH41" s="64">
        <v>0</v>
      </c>
      <c r="AI41" s="64">
        <v>0</v>
      </c>
      <c r="AJ41" s="64">
        <v>0</v>
      </c>
      <c r="AK41" s="64">
        <v>0</v>
      </c>
      <c r="AL41" s="80">
        <v>6.101170000000001</v>
      </c>
      <c r="AM41" s="64">
        <v>0</v>
      </c>
      <c r="AN41" s="64">
        <v>0</v>
      </c>
      <c r="AO41" s="64">
        <v>0</v>
      </c>
      <c r="AP41" s="64">
        <v>0</v>
      </c>
      <c r="AQ41" s="64">
        <v>0</v>
      </c>
      <c r="AR41" s="64">
        <v>0</v>
      </c>
      <c r="AS41" s="64">
        <v>0</v>
      </c>
      <c r="AT41" s="64">
        <v>0</v>
      </c>
      <c r="AU41" s="64">
        <v>0</v>
      </c>
      <c r="AV41" s="64">
        <v>0</v>
      </c>
      <c r="AW41" s="64">
        <v>0</v>
      </c>
      <c r="AX41" s="64">
        <v>0</v>
      </c>
      <c r="AY41" s="64">
        <v>0</v>
      </c>
      <c r="AZ41" s="64">
        <v>0</v>
      </c>
      <c r="BA41" s="64">
        <v>0</v>
      </c>
      <c r="BB41" s="64">
        <v>0</v>
      </c>
      <c r="BC41" s="64">
        <v>0</v>
      </c>
      <c r="BD41" s="64">
        <v>0</v>
      </c>
      <c r="BE41" s="64">
        <v>17.26</v>
      </c>
      <c r="BF41" s="64">
        <v>23.36117</v>
      </c>
    </row>
    <row r="42" spans="1:58" ht="21" customHeight="1">
      <c r="A42" s="28"/>
      <c r="B42" s="27" t="s">
        <v>224</v>
      </c>
      <c r="C42" s="74" t="s">
        <v>36</v>
      </c>
      <c r="D42" s="78">
        <v>75.74119599999999</v>
      </c>
      <c r="E42" s="64">
        <v>0</v>
      </c>
      <c r="F42" s="64">
        <v>0</v>
      </c>
      <c r="G42" s="64">
        <v>0</v>
      </c>
      <c r="H42" s="64">
        <v>0</v>
      </c>
      <c r="I42" s="64">
        <v>0</v>
      </c>
      <c r="J42" s="64">
        <v>0</v>
      </c>
      <c r="K42" s="64">
        <v>0</v>
      </c>
      <c r="L42" s="64">
        <v>0</v>
      </c>
      <c r="M42" s="64">
        <v>0</v>
      </c>
      <c r="N42" s="64">
        <v>0</v>
      </c>
      <c r="O42" s="64">
        <v>0</v>
      </c>
      <c r="P42" s="64">
        <v>0</v>
      </c>
      <c r="Q42" s="64"/>
      <c r="R42" s="64">
        <v>0</v>
      </c>
      <c r="S42" s="64">
        <v>0</v>
      </c>
      <c r="T42" s="124">
        <v>0</v>
      </c>
      <c r="U42" s="64">
        <v>3.5</v>
      </c>
      <c r="V42" s="64">
        <v>0</v>
      </c>
      <c r="W42" s="64">
        <v>0</v>
      </c>
      <c r="X42" s="64">
        <v>0</v>
      </c>
      <c r="Y42" s="64">
        <v>0</v>
      </c>
      <c r="Z42" s="64">
        <v>0</v>
      </c>
      <c r="AA42" s="64">
        <v>0</v>
      </c>
      <c r="AB42" s="64">
        <v>0</v>
      </c>
      <c r="AC42" s="64">
        <v>0</v>
      </c>
      <c r="AD42" s="64">
        <v>0</v>
      </c>
      <c r="AE42" s="64">
        <v>0</v>
      </c>
      <c r="AF42" s="64">
        <v>0</v>
      </c>
      <c r="AG42" s="64">
        <v>0</v>
      </c>
      <c r="AH42" s="64">
        <v>0</v>
      </c>
      <c r="AI42" s="64">
        <v>0</v>
      </c>
      <c r="AJ42" s="64">
        <v>0</v>
      </c>
      <c r="AK42" s="64">
        <v>0</v>
      </c>
      <c r="AL42" s="64">
        <v>0</v>
      </c>
      <c r="AM42" s="80">
        <v>71.27119599999999</v>
      </c>
      <c r="AN42" s="64">
        <v>0</v>
      </c>
      <c r="AO42" s="64">
        <v>0</v>
      </c>
      <c r="AP42" s="64">
        <v>0</v>
      </c>
      <c r="AQ42" s="64">
        <v>0</v>
      </c>
      <c r="AR42" s="64">
        <v>0</v>
      </c>
      <c r="AS42" s="64">
        <v>0.9700000000000001</v>
      </c>
      <c r="AT42" s="64">
        <v>0</v>
      </c>
      <c r="AU42" s="64">
        <v>0</v>
      </c>
      <c r="AV42" s="64">
        <v>0</v>
      </c>
      <c r="AW42" s="64">
        <v>0</v>
      </c>
      <c r="AX42" s="64">
        <v>0</v>
      </c>
      <c r="AY42" s="64">
        <v>0</v>
      </c>
      <c r="AZ42" s="64">
        <v>0</v>
      </c>
      <c r="BA42" s="64">
        <v>0</v>
      </c>
      <c r="BB42" s="64">
        <v>0</v>
      </c>
      <c r="BC42" s="64">
        <v>0</v>
      </c>
      <c r="BD42" s="64">
        <v>4.47</v>
      </c>
      <c r="BE42" s="64">
        <v>24.150000000000013</v>
      </c>
      <c r="BF42" s="64">
        <v>99.89119600000001</v>
      </c>
    </row>
    <row r="43" spans="1:58" ht="21" customHeight="1">
      <c r="A43" s="28"/>
      <c r="B43" s="27" t="s">
        <v>165</v>
      </c>
      <c r="C43" s="74" t="s">
        <v>38</v>
      </c>
      <c r="D43" s="78">
        <v>0</v>
      </c>
      <c r="E43" s="64">
        <v>0</v>
      </c>
      <c r="F43" s="64">
        <v>0</v>
      </c>
      <c r="G43" s="64">
        <v>0</v>
      </c>
      <c r="H43" s="64">
        <v>0</v>
      </c>
      <c r="I43" s="64">
        <v>0</v>
      </c>
      <c r="J43" s="64">
        <v>0</v>
      </c>
      <c r="K43" s="64">
        <v>0</v>
      </c>
      <c r="L43" s="64">
        <v>0</v>
      </c>
      <c r="M43" s="64">
        <v>0</v>
      </c>
      <c r="N43" s="64">
        <v>0</v>
      </c>
      <c r="O43" s="64">
        <v>0</v>
      </c>
      <c r="P43" s="64">
        <v>0</v>
      </c>
      <c r="Q43" s="64"/>
      <c r="R43" s="64">
        <v>0</v>
      </c>
      <c r="S43" s="64">
        <v>0</v>
      </c>
      <c r="T43" s="124">
        <v>0</v>
      </c>
      <c r="U43" s="64">
        <v>0</v>
      </c>
      <c r="V43" s="64">
        <v>0</v>
      </c>
      <c r="W43" s="64">
        <v>0</v>
      </c>
      <c r="X43" s="64">
        <v>0</v>
      </c>
      <c r="Y43" s="64">
        <v>0</v>
      </c>
      <c r="Z43" s="64">
        <v>0</v>
      </c>
      <c r="AA43" s="64">
        <v>0</v>
      </c>
      <c r="AB43" s="64">
        <v>0</v>
      </c>
      <c r="AC43" s="64">
        <v>0</v>
      </c>
      <c r="AD43" s="64">
        <v>0</v>
      </c>
      <c r="AE43" s="64">
        <v>0</v>
      </c>
      <c r="AF43" s="64">
        <v>0</v>
      </c>
      <c r="AG43" s="64">
        <v>0</v>
      </c>
      <c r="AH43" s="64">
        <v>0</v>
      </c>
      <c r="AI43" s="64">
        <v>0</v>
      </c>
      <c r="AJ43" s="64">
        <v>0</v>
      </c>
      <c r="AK43" s="64">
        <v>0</v>
      </c>
      <c r="AL43" s="64">
        <v>0</v>
      </c>
      <c r="AM43" s="64">
        <v>0</v>
      </c>
      <c r="AN43" s="80">
        <v>0</v>
      </c>
      <c r="AO43" s="64">
        <v>0</v>
      </c>
      <c r="AP43" s="64">
        <v>0</v>
      </c>
      <c r="AQ43" s="64">
        <v>0</v>
      </c>
      <c r="AR43" s="64">
        <v>0</v>
      </c>
      <c r="AS43" s="64">
        <v>0</v>
      </c>
      <c r="AT43" s="64">
        <v>0</v>
      </c>
      <c r="AU43" s="64">
        <v>0</v>
      </c>
      <c r="AV43" s="64">
        <v>0</v>
      </c>
      <c r="AW43" s="64">
        <v>0</v>
      </c>
      <c r="AX43" s="64">
        <v>0</v>
      </c>
      <c r="AY43" s="64">
        <v>0</v>
      </c>
      <c r="AZ43" s="64">
        <v>0</v>
      </c>
      <c r="BA43" s="64">
        <v>0</v>
      </c>
      <c r="BB43" s="64">
        <v>0</v>
      </c>
      <c r="BC43" s="64">
        <v>0</v>
      </c>
      <c r="BD43" s="64">
        <v>0</v>
      </c>
      <c r="BE43" s="64">
        <v>0</v>
      </c>
      <c r="BF43" s="64">
        <v>0</v>
      </c>
    </row>
    <row r="44" spans="1:58" ht="21" customHeight="1">
      <c r="A44" s="28"/>
      <c r="B44" s="27" t="s">
        <v>166</v>
      </c>
      <c r="C44" s="74" t="s">
        <v>39</v>
      </c>
      <c r="D44" s="78">
        <v>0</v>
      </c>
      <c r="E44" s="64">
        <v>0</v>
      </c>
      <c r="F44" s="64">
        <v>0</v>
      </c>
      <c r="G44" s="64">
        <v>0</v>
      </c>
      <c r="H44" s="64">
        <v>0</v>
      </c>
      <c r="I44" s="64">
        <v>0</v>
      </c>
      <c r="J44" s="64">
        <v>0</v>
      </c>
      <c r="K44" s="64">
        <v>0</v>
      </c>
      <c r="L44" s="64">
        <v>0</v>
      </c>
      <c r="M44" s="64">
        <v>0</v>
      </c>
      <c r="N44" s="64">
        <v>0</v>
      </c>
      <c r="O44" s="64">
        <v>0</v>
      </c>
      <c r="P44" s="64">
        <v>0</v>
      </c>
      <c r="Q44" s="64"/>
      <c r="R44" s="64">
        <v>0</v>
      </c>
      <c r="S44" s="64">
        <v>0</v>
      </c>
      <c r="T44" s="124">
        <v>0</v>
      </c>
      <c r="U44" s="64">
        <v>0</v>
      </c>
      <c r="V44" s="64">
        <v>0</v>
      </c>
      <c r="W44" s="64">
        <v>0</v>
      </c>
      <c r="X44" s="64">
        <v>0</v>
      </c>
      <c r="Y44" s="64">
        <v>0</v>
      </c>
      <c r="Z44" s="64">
        <v>0</v>
      </c>
      <c r="AA44" s="64">
        <v>0</v>
      </c>
      <c r="AB44" s="64">
        <v>0</v>
      </c>
      <c r="AC44" s="64">
        <v>0</v>
      </c>
      <c r="AD44" s="64">
        <v>0</v>
      </c>
      <c r="AE44" s="64">
        <v>0</v>
      </c>
      <c r="AF44" s="64">
        <v>0</v>
      </c>
      <c r="AG44" s="64">
        <v>0</v>
      </c>
      <c r="AH44" s="64">
        <v>0</v>
      </c>
      <c r="AI44" s="64">
        <v>0</v>
      </c>
      <c r="AJ44" s="64">
        <v>0</v>
      </c>
      <c r="AK44" s="64">
        <v>0</v>
      </c>
      <c r="AL44" s="64">
        <v>0</v>
      </c>
      <c r="AM44" s="64">
        <v>0</v>
      </c>
      <c r="AN44" s="64">
        <v>0</v>
      </c>
      <c r="AO44" s="80">
        <v>0</v>
      </c>
      <c r="AP44" s="64">
        <v>0</v>
      </c>
      <c r="AQ44" s="64">
        <v>0</v>
      </c>
      <c r="AR44" s="64">
        <v>0</v>
      </c>
      <c r="AS44" s="64">
        <v>0</v>
      </c>
      <c r="AT44" s="64">
        <v>0</v>
      </c>
      <c r="AU44" s="64">
        <v>0</v>
      </c>
      <c r="AV44" s="64">
        <v>0</v>
      </c>
      <c r="AW44" s="64">
        <v>0</v>
      </c>
      <c r="AX44" s="64">
        <v>0</v>
      </c>
      <c r="AY44" s="64">
        <v>0</v>
      </c>
      <c r="AZ44" s="64">
        <v>0</v>
      </c>
      <c r="BA44" s="64">
        <v>0</v>
      </c>
      <c r="BB44" s="64">
        <v>0</v>
      </c>
      <c r="BC44" s="64">
        <v>0</v>
      </c>
      <c r="BD44" s="64">
        <v>0</v>
      </c>
      <c r="BE44" s="64">
        <v>0</v>
      </c>
      <c r="BF44" s="64">
        <v>0</v>
      </c>
    </row>
    <row r="45" spans="1:58" ht="21" customHeight="1">
      <c r="A45" s="28"/>
      <c r="B45" s="27" t="s">
        <v>206</v>
      </c>
      <c r="C45" s="74" t="s">
        <v>61</v>
      </c>
      <c r="D45" s="78">
        <v>1.5900210000000001</v>
      </c>
      <c r="E45" s="64">
        <v>0</v>
      </c>
      <c r="F45" s="64">
        <v>0</v>
      </c>
      <c r="G45" s="64">
        <v>0</v>
      </c>
      <c r="H45" s="64">
        <v>0</v>
      </c>
      <c r="I45" s="64">
        <v>0</v>
      </c>
      <c r="J45" s="64">
        <v>0</v>
      </c>
      <c r="K45" s="64">
        <v>0</v>
      </c>
      <c r="L45" s="64">
        <v>0</v>
      </c>
      <c r="M45" s="64">
        <v>0</v>
      </c>
      <c r="N45" s="64">
        <v>0</v>
      </c>
      <c r="O45" s="64">
        <v>0</v>
      </c>
      <c r="P45" s="64">
        <v>0</v>
      </c>
      <c r="Q45" s="64"/>
      <c r="R45" s="64">
        <v>0</v>
      </c>
      <c r="S45" s="64">
        <v>0</v>
      </c>
      <c r="T45" s="124">
        <v>0</v>
      </c>
      <c r="U45" s="64">
        <v>0</v>
      </c>
      <c r="V45" s="64">
        <v>0</v>
      </c>
      <c r="W45" s="64">
        <v>0</v>
      </c>
      <c r="X45" s="64">
        <v>0</v>
      </c>
      <c r="Y45" s="64">
        <v>0</v>
      </c>
      <c r="Z45" s="64">
        <v>0</v>
      </c>
      <c r="AA45" s="64">
        <v>0</v>
      </c>
      <c r="AB45" s="64">
        <v>0</v>
      </c>
      <c r="AC45" s="64">
        <v>0</v>
      </c>
      <c r="AD45" s="64">
        <v>0</v>
      </c>
      <c r="AE45" s="64">
        <v>0</v>
      </c>
      <c r="AF45" s="64">
        <v>0</v>
      </c>
      <c r="AG45" s="64">
        <v>0</v>
      </c>
      <c r="AH45" s="64">
        <v>0</v>
      </c>
      <c r="AI45" s="64">
        <v>0</v>
      </c>
      <c r="AJ45" s="64">
        <v>0</v>
      </c>
      <c r="AK45" s="64">
        <v>0</v>
      </c>
      <c r="AL45" s="64">
        <v>0</v>
      </c>
      <c r="AM45" s="64">
        <v>0</v>
      </c>
      <c r="AN45" s="64">
        <v>0</v>
      </c>
      <c r="AO45" s="64">
        <v>0</v>
      </c>
      <c r="AP45" s="80">
        <v>1.5900210000000001</v>
      </c>
      <c r="AQ45" s="64">
        <v>0</v>
      </c>
      <c r="AR45" s="64">
        <v>0</v>
      </c>
      <c r="AS45" s="64">
        <v>0</v>
      </c>
      <c r="AT45" s="64">
        <v>0</v>
      </c>
      <c r="AU45" s="64">
        <v>0</v>
      </c>
      <c r="AV45" s="64">
        <v>0</v>
      </c>
      <c r="AW45" s="64">
        <v>0</v>
      </c>
      <c r="AX45" s="64">
        <v>0</v>
      </c>
      <c r="AY45" s="64">
        <v>0</v>
      </c>
      <c r="AZ45" s="64">
        <v>0</v>
      </c>
      <c r="BA45" s="64">
        <v>0</v>
      </c>
      <c r="BB45" s="64">
        <v>0</v>
      </c>
      <c r="BC45" s="64">
        <v>0</v>
      </c>
      <c r="BD45" s="64">
        <v>0</v>
      </c>
      <c r="BE45" s="64">
        <v>0</v>
      </c>
      <c r="BF45" s="64">
        <v>1.5900210000000001</v>
      </c>
    </row>
    <row r="46" spans="1:58" ht="21" customHeight="1">
      <c r="A46" s="28" t="s">
        <v>128</v>
      </c>
      <c r="B46" s="27" t="s">
        <v>179</v>
      </c>
      <c r="C46" s="74" t="s">
        <v>180</v>
      </c>
      <c r="D46" s="78">
        <v>0</v>
      </c>
      <c r="E46" s="64">
        <v>0</v>
      </c>
      <c r="F46" s="64">
        <v>0</v>
      </c>
      <c r="G46" s="64">
        <v>0</v>
      </c>
      <c r="H46" s="64">
        <v>0</v>
      </c>
      <c r="I46" s="64">
        <v>0</v>
      </c>
      <c r="J46" s="64">
        <v>0</v>
      </c>
      <c r="K46" s="64">
        <v>0</v>
      </c>
      <c r="L46" s="64">
        <v>0</v>
      </c>
      <c r="M46" s="64">
        <v>0</v>
      </c>
      <c r="N46" s="64">
        <v>0</v>
      </c>
      <c r="O46" s="64">
        <v>0</v>
      </c>
      <c r="P46" s="64">
        <v>0</v>
      </c>
      <c r="Q46" s="64"/>
      <c r="R46" s="64">
        <v>0</v>
      </c>
      <c r="S46" s="64">
        <v>0</v>
      </c>
      <c r="T46" s="124">
        <v>0</v>
      </c>
      <c r="U46" s="64">
        <v>0</v>
      </c>
      <c r="V46" s="64">
        <v>0</v>
      </c>
      <c r="W46" s="64">
        <v>0</v>
      </c>
      <c r="X46" s="64">
        <v>0</v>
      </c>
      <c r="Y46" s="64">
        <v>0</v>
      </c>
      <c r="Z46" s="64">
        <v>0</v>
      </c>
      <c r="AA46" s="64">
        <v>0</v>
      </c>
      <c r="AB46" s="64">
        <v>0</v>
      </c>
      <c r="AC46" s="64">
        <v>0</v>
      </c>
      <c r="AD46" s="64">
        <v>0</v>
      </c>
      <c r="AE46" s="64">
        <v>0</v>
      </c>
      <c r="AF46" s="64">
        <v>0</v>
      </c>
      <c r="AG46" s="64">
        <v>0</v>
      </c>
      <c r="AH46" s="64">
        <v>0</v>
      </c>
      <c r="AI46" s="64">
        <v>0</v>
      </c>
      <c r="AJ46" s="64">
        <v>0</v>
      </c>
      <c r="AK46" s="64">
        <v>0</v>
      </c>
      <c r="AL46" s="64">
        <v>0</v>
      </c>
      <c r="AM46" s="64">
        <v>0</v>
      </c>
      <c r="AN46" s="64">
        <v>0</v>
      </c>
      <c r="AO46" s="64"/>
      <c r="AP46" s="64">
        <v>0</v>
      </c>
      <c r="AQ46" s="80">
        <v>0</v>
      </c>
      <c r="AR46" s="64">
        <v>0</v>
      </c>
      <c r="AS46" s="64">
        <v>0</v>
      </c>
      <c r="AT46" s="64">
        <v>0</v>
      </c>
      <c r="AU46" s="64">
        <v>0</v>
      </c>
      <c r="AV46" s="64">
        <v>0</v>
      </c>
      <c r="AW46" s="64">
        <v>0</v>
      </c>
      <c r="AX46" s="64">
        <v>0</v>
      </c>
      <c r="AY46" s="64">
        <v>0</v>
      </c>
      <c r="AZ46" s="64">
        <v>0</v>
      </c>
      <c r="BA46" s="64">
        <v>0</v>
      </c>
      <c r="BB46" s="64">
        <v>0</v>
      </c>
      <c r="BC46" s="64">
        <v>0</v>
      </c>
      <c r="BD46" s="64">
        <v>0</v>
      </c>
      <c r="BE46" s="64">
        <v>0</v>
      </c>
      <c r="BF46" s="64">
        <v>0</v>
      </c>
    </row>
    <row r="47" spans="1:58" ht="21" customHeight="1">
      <c r="A47" s="28" t="s">
        <v>129</v>
      </c>
      <c r="B47" s="27" t="s">
        <v>146</v>
      </c>
      <c r="C47" s="74" t="s">
        <v>59</v>
      </c>
      <c r="D47" s="78">
        <v>6.204554999999999</v>
      </c>
      <c r="E47" s="64">
        <v>0</v>
      </c>
      <c r="F47" s="64">
        <v>0</v>
      </c>
      <c r="G47" s="64">
        <v>0</v>
      </c>
      <c r="H47" s="64">
        <v>0</v>
      </c>
      <c r="I47" s="64">
        <v>0</v>
      </c>
      <c r="J47" s="64">
        <v>0</v>
      </c>
      <c r="K47" s="64">
        <v>0</v>
      </c>
      <c r="L47" s="64">
        <v>0</v>
      </c>
      <c r="M47" s="64">
        <v>0</v>
      </c>
      <c r="N47" s="64">
        <v>0</v>
      </c>
      <c r="O47" s="64">
        <v>0</v>
      </c>
      <c r="P47" s="64">
        <v>0</v>
      </c>
      <c r="Q47" s="64"/>
      <c r="R47" s="64">
        <v>0</v>
      </c>
      <c r="S47" s="64">
        <v>0</v>
      </c>
      <c r="T47" s="64">
        <v>0</v>
      </c>
      <c r="U47" s="64">
        <v>0</v>
      </c>
      <c r="V47" s="64">
        <v>0</v>
      </c>
      <c r="W47" s="64">
        <v>0</v>
      </c>
      <c r="X47" s="64">
        <v>0</v>
      </c>
      <c r="Y47" s="64">
        <v>0</v>
      </c>
      <c r="Z47" s="64">
        <v>0</v>
      </c>
      <c r="AA47" s="64">
        <v>0</v>
      </c>
      <c r="AB47" s="64">
        <v>0</v>
      </c>
      <c r="AC47" s="64">
        <v>0</v>
      </c>
      <c r="AD47" s="64">
        <v>0</v>
      </c>
      <c r="AE47" s="64">
        <v>0</v>
      </c>
      <c r="AF47" s="64">
        <v>0</v>
      </c>
      <c r="AG47" s="64">
        <v>0</v>
      </c>
      <c r="AH47" s="64">
        <v>0</v>
      </c>
      <c r="AI47" s="64">
        <v>0</v>
      </c>
      <c r="AJ47" s="64">
        <v>0</v>
      </c>
      <c r="AK47" s="64">
        <v>0</v>
      </c>
      <c r="AL47" s="64">
        <v>0</v>
      </c>
      <c r="AM47" s="64">
        <v>0</v>
      </c>
      <c r="AN47" s="64">
        <v>0</v>
      </c>
      <c r="AO47" s="64"/>
      <c r="AP47" s="64">
        <v>0</v>
      </c>
      <c r="AQ47" s="64">
        <v>0</v>
      </c>
      <c r="AR47" s="80">
        <v>6.074554999999999</v>
      </c>
      <c r="AS47" s="64">
        <v>0</v>
      </c>
      <c r="AT47" s="64">
        <v>0</v>
      </c>
      <c r="AU47" s="64">
        <v>0.13</v>
      </c>
      <c r="AV47" s="64">
        <v>0</v>
      </c>
      <c r="AW47" s="64">
        <v>0</v>
      </c>
      <c r="AX47" s="64">
        <v>0</v>
      </c>
      <c r="AY47" s="64">
        <v>0</v>
      </c>
      <c r="AZ47" s="64">
        <v>0</v>
      </c>
      <c r="BA47" s="64">
        <v>0</v>
      </c>
      <c r="BB47" s="64">
        <v>0</v>
      </c>
      <c r="BC47" s="64">
        <v>0</v>
      </c>
      <c r="BD47" s="64">
        <v>0.13</v>
      </c>
      <c r="BE47" s="64">
        <v>0.31999999999999956</v>
      </c>
      <c r="BF47" s="64">
        <v>6.5245549999999986</v>
      </c>
    </row>
    <row r="48" spans="1:58" ht="19.5" customHeight="1">
      <c r="A48" s="28" t="s">
        <v>130</v>
      </c>
      <c r="B48" s="27" t="s">
        <v>147</v>
      </c>
      <c r="C48" s="74" t="s">
        <v>60</v>
      </c>
      <c r="D48" s="78">
        <v>19.546069000000003</v>
      </c>
      <c r="E48" s="64">
        <v>0</v>
      </c>
      <c r="F48" s="64">
        <v>0</v>
      </c>
      <c r="G48" s="64">
        <v>0</v>
      </c>
      <c r="H48" s="64">
        <v>0</v>
      </c>
      <c r="I48" s="64">
        <v>0</v>
      </c>
      <c r="J48" s="64">
        <v>0</v>
      </c>
      <c r="K48" s="64">
        <v>0</v>
      </c>
      <c r="L48" s="64">
        <v>0</v>
      </c>
      <c r="M48" s="64">
        <v>0</v>
      </c>
      <c r="N48" s="64">
        <v>0</v>
      </c>
      <c r="O48" s="64">
        <v>0</v>
      </c>
      <c r="P48" s="64">
        <v>0</v>
      </c>
      <c r="Q48" s="64"/>
      <c r="R48" s="64">
        <v>0</v>
      </c>
      <c r="S48" s="64">
        <v>0</v>
      </c>
      <c r="T48" s="64">
        <v>0</v>
      </c>
      <c r="U48" s="64">
        <v>0</v>
      </c>
      <c r="V48" s="64">
        <v>0</v>
      </c>
      <c r="W48" s="64">
        <v>0</v>
      </c>
      <c r="X48" s="64">
        <v>0</v>
      </c>
      <c r="Y48" s="64">
        <v>0</v>
      </c>
      <c r="Z48" s="64">
        <v>0</v>
      </c>
      <c r="AA48" s="64">
        <v>0</v>
      </c>
      <c r="AB48" s="64">
        <v>0</v>
      </c>
      <c r="AC48" s="64">
        <v>0</v>
      </c>
      <c r="AD48" s="64">
        <v>0</v>
      </c>
      <c r="AE48" s="64">
        <v>0</v>
      </c>
      <c r="AF48" s="64">
        <v>0</v>
      </c>
      <c r="AG48" s="64">
        <v>0</v>
      </c>
      <c r="AH48" s="64">
        <v>0</v>
      </c>
      <c r="AI48" s="64">
        <v>0</v>
      </c>
      <c r="AJ48" s="64">
        <v>0</v>
      </c>
      <c r="AK48" s="64">
        <v>0</v>
      </c>
      <c r="AL48" s="64">
        <v>0</v>
      </c>
      <c r="AM48" s="64">
        <v>0</v>
      </c>
      <c r="AN48" s="64">
        <v>0</v>
      </c>
      <c r="AO48" s="64"/>
      <c r="AP48" s="64">
        <v>0</v>
      </c>
      <c r="AQ48" s="64">
        <v>0</v>
      </c>
      <c r="AR48" s="64">
        <v>0</v>
      </c>
      <c r="AS48" s="80">
        <v>19.546069000000003</v>
      </c>
      <c r="AT48" s="64">
        <v>0</v>
      </c>
      <c r="AU48" s="64">
        <v>0</v>
      </c>
      <c r="AV48" s="64">
        <v>0</v>
      </c>
      <c r="AW48" s="64">
        <v>0</v>
      </c>
      <c r="AX48" s="64">
        <v>0</v>
      </c>
      <c r="AY48" s="64">
        <v>0</v>
      </c>
      <c r="AZ48" s="64">
        <v>0</v>
      </c>
      <c r="BA48" s="64">
        <v>0</v>
      </c>
      <c r="BB48" s="64">
        <v>0</v>
      </c>
      <c r="BC48" s="64">
        <v>0</v>
      </c>
      <c r="BD48" s="64">
        <v>0</v>
      </c>
      <c r="BE48" s="64">
        <v>28.029999999999998</v>
      </c>
      <c r="BF48" s="64">
        <v>47.576069000000004</v>
      </c>
    </row>
    <row r="49" spans="1:58" ht="21" customHeight="1">
      <c r="A49" s="28" t="s">
        <v>131</v>
      </c>
      <c r="B49" s="27" t="s">
        <v>142</v>
      </c>
      <c r="C49" s="74" t="s">
        <v>3</v>
      </c>
      <c r="D49" s="78">
        <v>44.02505000000001</v>
      </c>
      <c r="E49" s="64">
        <v>0</v>
      </c>
      <c r="F49" s="64">
        <v>0</v>
      </c>
      <c r="G49" s="64">
        <v>0</v>
      </c>
      <c r="H49" s="64">
        <v>0</v>
      </c>
      <c r="I49" s="64">
        <v>0</v>
      </c>
      <c r="J49" s="64">
        <v>0</v>
      </c>
      <c r="K49" s="64">
        <v>0</v>
      </c>
      <c r="L49" s="64">
        <v>0</v>
      </c>
      <c r="M49" s="64">
        <v>0</v>
      </c>
      <c r="N49" s="64">
        <v>0</v>
      </c>
      <c r="O49" s="64">
        <v>0</v>
      </c>
      <c r="P49" s="64">
        <v>0</v>
      </c>
      <c r="Q49" s="64"/>
      <c r="R49" s="64">
        <v>0</v>
      </c>
      <c r="S49" s="64">
        <v>0</v>
      </c>
      <c r="T49" s="64">
        <v>0</v>
      </c>
      <c r="U49" s="64">
        <v>0</v>
      </c>
      <c r="V49" s="64">
        <v>0</v>
      </c>
      <c r="W49" s="64">
        <v>0</v>
      </c>
      <c r="X49" s="64">
        <v>0</v>
      </c>
      <c r="Y49" s="64">
        <v>0</v>
      </c>
      <c r="Z49" s="64">
        <v>0.44</v>
      </c>
      <c r="AA49" s="64">
        <v>0.44</v>
      </c>
      <c r="AB49" s="64">
        <v>0</v>
      </c>
      <c r="AC49" s="64">
        <v>0</v>
      </c>
      <c r="AD49" s="64">
        <v>0</v>
      </c>
      <c r="AE49" s="64">
        <v>0</v>
      </c>
      <c r="AF49" s="64">
        <v>0</v>
      </c>
      <c r="AG49" s="64">
        <v>0</v>
      </c>
      <c r="AH49" s="64">
        <v>0</v>
      </c>
      <c r="AI49" s="64">
        <v>0</v>
      </c>
      <c r="AJ49" s="64">
        <v>0</v>
      </c>
      <c r="AK49" s="64">
        <v>0</v>
      </c>
      <c r="AL49" s="64">
        <v>0</v>
      </c>
      <c r="AM49" s="64">
        <v>0</v>
      </c>
      <c r="AN49" s="64">
        <v>0</v>
      </c>
      <c r="AO49" s="64"/>
      <c r="AP49" s="64">
        <v>0</v>
      </c>
      <c r="AQ49" s="64">
        <v>0</v>
      </c>
      <c r="AR49" s="64">
        <v>0</v>
      </c>
      <c r="AS49" s="64">
        <v>0</v>
      </c>
      <c r="AT49" s="80">
        <v>43.58505000000001</v>
      </c>
      <c r="AU49" s="64">
        <v>0</v>
      </c>
      <c r="AV49" s="64">
        <v>0</v>
      </c>
      <c r="AW49" s="80">
        <v>0</v>
      </c>
      <c r="AX49" s="64">
        <v>0</v>
      </c>
      <c r="AY49" s="64">
        <v>0</v>
      </c>
      <c r="AZ49" s="64">
        <v>0</v>
      </c>
      <c r="BA49" s="64">
        <v>0</v>
      </c>
      <c r="BB49" s="64">
        <v>0</v>
      </c>
      <c r="BC49" s="64">
        <v>0</v>
      </c>
      <c r="BD49" s="64">
        <v>0.44</v>
      </c>
      <c r="BE49" s="64">
        <v>11.8</v>
      </c>
      <c r="BF49" s="64">
        <v>55.825050000000005</v>
      </c>
    </row>
    <row r="50" spans="1:58" ht="21" customHeight="1">
      <c r="A50" s="28" t="s">
        <v>132</v>
      </c>
      <c r="B50" s="27" t="s">
        <v>143</v>
      </c>
      <c r="C50" s="74" t="s">
        <v>35</v>
      </c>
      <c r="D50" s="78">
        <v>302.11625499999997</v>
      </c>
      <c r="E50" s="64">
        <v>0</v>
      </c>
      <c r="F50" s="64">
        <v>0</v>
      </c>
      <c r="G50" s="64">
        <v>0</v>
      </c>
      <c r="H50" s="64">
        <v>0</v>
      </c>
      <c r="I50" s="64">
        <v>0</v>
      </c>
      <c r="J50" s="64">
        <v>0</v>
      </c>
      <c r="K50" s="64">
        <v>0</v>
      </c>
      <c r="L50" s="64">
        <v>0</v>
      </c>
      <c r="M50" s="64">
        <v>0</v>
      </c>
      <c r="N50" s="64">
        <v>0</v>
      </c>
      <c r="O50" s="64">
        <v>0</v>
      </c>
      <c r="P50" s="64">
        <v>0</v>
      </c>
      <c r="Q50" s="64"/>
      <c r="R50" s="64">
        <v>0</v>
      </c>
      <c r="S50" s="64">
        <v>0</v>
      </c>
      <c r="T50" s="64">
        <v>0</v>
      </c>
      <c r="U50" s="64">
        <v>0</v>
      </c>
      <c r="V50" s="64">
        <v>0</v>
      </c>
      <c r="W50" s="64">
        <v>0</v>
      </c>
      <c r="X50" s="64">
        <v>0</v>
      </c>
      <c r="Y50" s="64">
        <v>0</v>
      </c>
      <c r="Z50" s="64">
        <v>2.65</v>
      </c>
      <c r="AA50" s="64">
        <v>1.42</v>
      </c>
      <c r="AB50" s="64">
        <v>0.03</v>
      </c>
      <c r="AC50" s="64">
        <v>0</v>
      </c>
      <c r="AD50" s="64">
        <v>0</v>
      </c>
      <c r="AE50" s="64">
        <v>0</v>
      </c>
      <c r="AF50" s="64">
        <v>0</v>
      </c>
      <c r="AG50" s="64">
        <v>0</v>
      </c>
      <c r="AH50" s="64">
        <v>0</v>
      </c>
      <c r="AI50" s="64">
        <v>0</v>
      </c>
      <c r="AJ50" s="64">
        <v>0</v>
      </c>
      <c r="AK50" s="64">
        <v>0</v>
      </c>
      <c r="AL50" s="64">
        <v>0</v>
      </c>
      <c r="AM50" s="64">
        <v>1.2</v>
      </c>
      <c r="AN50" s="64">
        <v>0</v>
      </c>
      <c r="AO50" s="64"/>
      <c r="AP50" s="64">
        <v>0</v>
      </c>
      <c r="AQ50" s="64">
        <v>0</v>
      </c>
      <c r="AR50" s="64">
        <v>0.02</v>
      </c>
      <c r="AS50" s="64">
        <v>0</v>
      </c>
      <c r="AT50" s="64">
        <v>0</v>
      </c>
      <c r="AU50" s="80">
        <v>299.44625499999995</v>
      </c>
      <c r="AV50" s="64">
        <v>0</v>
      </c>
      <c r="AW50" s="64">
        <v>0</v>
      </c>
      <c r="AX50" s="64">
        <v>0</v>
      </c>
      <c r="AY50" s="64">
        <v>0</v>
      </c>
      <c r="AZ50" s="64">
        <v>0</v>
      </c>
      <c r="BA50" s="64">
        <v>0</v>
      </c>
      <c r="BB50" s="64">
        <v>0</v>
      </c>
      <c r="BC50" s="64">
        <v>0</v>
      </c>
      <c r="BD50" s="64">
        <v>2.67</v>
      </c>
      <c r="BE50" s="64">
        <v>42.72999999999998</v>
      </c>
      <c r="BF50" s="64">
        <v>344.8462549999999</v>
      </c>
    </row>
    <row r="51" spans="1:58" ht="21" customHeight="1">
      <c r="A51" s="28" t="s">
        <v>133</v>
      </c>
      <c r="B51" s="27" t="s">
        <v>161</v>
      </c>
      <c r="C51" s="74" t="s">
        <v>24</v>
      </c>
      <c r="D51" s="78">
        <v>9.656601</v>
      </c>
      <c r="E51" s="64">
        <v>0</v>
      </c>
      <c r="F51" s="64">
        <v>0</v>
      </c>
      <c r="G51" s="64">
        <v>0</v>
      </c>
      <c r="H51" s="64">
        <v>0</v>
      </c>
      <c r="I51" s="64">
        <v>0</v>
      </c>
      <c r="J51" s="64">
        <v>0</v>
      </c>
      <c r="K51" s="64">
        <v>0</v>
      </c>
      <c r="L51" s="64">
        <v>0</v>
      </c>
      <c r="M51" s="64">
        <v>0</v>
      </c>
      <c r="N51" s="64">
        <v>0</v>
      </c>
      <c r="O51" s="64">
        <v>0</v>
      </c>
      <c r="P51" s="64">
        <v>0</v>
      </c>
      <c r="Q51" s="64"/>
      <c r="R51" s="64">
        <v>0</v>
      </c>
      <c r="S51" s="64">
        <v>0</v>
      </c>
      <c r="T51" s="64">
        <v>0</v>
      </c>
      <c r="U51" s="64">
        <v>0</v>
      </c>
      <c r="V51" s="64">
        <v>0</v>
      </c>
      <c r="W51" s="64">
        <v>0</v>
      </c>
      <c r="X51" s="64">
        <v>0</v>
      </c>
      <c r="Y51" s="64">
        <v>0</v>
      </c>
      <c r="Z51" s="64">
        <v>0</v>
      </c>
      <c r="AA51" s="64">
        <v>0</v>
      </c>
      <c r="AB51" s="64">
        <v>0</v>
      </c>
      <c r="AC51" s="64">
        <v>0</v>
      </c>
      <c r="AD51" s="64">
        <v>0</v>
      </c>
      <c r="AE51" s="64">
        <v>0</v>
      </c>
      <c r="AF51" s="64">
        <v>0</v>
      </c>
      <c r="AG51" s="64">
        <v>0</v>
      </c>
      <c r="AH51" s="64">
        <v>0</v>
      </c>
      <c r="AI51" s="64">
        <v>0</v>
      </c>
      <c r="AJ51" s="64">
        <v>0</v>
      </c>
      <c r="AK51" s="64">
        <v>0</v>
      </c>
      <c r="AL51" s="64">
        <v>0</v>
      </c>
      <c r="AM51" s="64">
        <v>0</v>
      </c>
      <c r="AN51" s="64">
        <v>0</v>
      </c>
      <c r="AO51" s="64"/>
      <c r="AP51" s="64">
        <v>0</v>
      </c>
      <c r="AQ51" s="64">
        <v>0</v>
      </c>
      <c r="AR51" s="64">
        <v>0</v>
      </c>
      <c r="AS51" s="64">
        <v>0</v>
      </c>
      <c r="AT51" s="64">
        <v>0</v>
      </c>
      <c r="AU51" s="64">
        <v>0</v>
      </c>
      <c r="AV51" s="80">
        <v>9.656601</v>
      </c>
      <c r="AW51" s="64">
        <v>0</v>
      </c>
      <c r="AX51" s="64">
        <v>0</v>
      </c>
      <c r="AY51" s="64">
        <v>0</v>
      </c>
      <c r="AZ51" s="64">
        <v>0</v>
      </c>
      <c r="BA51" s="64">
        <v>0</v>
      </c>
      <c r="BB51" s="64">
        <v>0</v>
      </c>
      <c r="BC51" s="64">
        <v>0</v>
      </c>
      <c r="BD51" s="64">
        <v>0</v>
      </c>
      <c r="BE51" s="64">
        <v>0</v>
      </c>
      <c r="BF51" s="64">
        <v>9.656601</v>
      </c>
    </row>
    <row r="52" spans="1:58" ht="21" customHeight="1">
      <c r="A52" s="28" t="s">
        <v>134</v>
      </c>
      <c r="B52" s="27" t="s">
        <v>144</v>
      </c>
      <c r="C52" s="74" t="s">
        <v>70</v>
      </c>
      <c r="D52" s="78">
        <v>2.0519789999999998</v>
      </c>
      <c r="E52" s="64">
        <v>0</v>
      </c>
      <c r="F52" s="64">
        <v>0</v>
      </c>
      <c r="G52" s="64">
        <v>0</v>
      </c>
      <c r="H52" s="64">
        <v>0</v>
      </c>
      <c r="I52" s="64">
        <v>0</v>
      </c>
      <c r="J52" s="64">
        <v>0</v>
      </c>
      <c r="K52" s="64">
        <v>0</v>
      </c>
      <c r="L52" s="64">
        <v>0</v>
      </c>
      <c r="M52" s="64">
        <v>0</v>
      </c>
      <c r="N52" s="64">
        <v>0</v>
      </c>
      <c r="O52" s="64">
        <v>0</v>
      </c>
      <c r="P52" s="64">
        <v>0</v>
      </c>
      <c r="Q52" s="64"/>
      <c r="R52" s="64">
        <v>0</v>
      </c>
      <c r="S52" s="64">
        <v>0</v>
      </c>
      <c r="T52" s="124">
        <v>0</v>
      </c>
      <c r="U52" s="64">
        <v>0</v>
      </c>
      <c r="V52" s="64">
        <v>0</v>
      </c>
      <c r="W52" s="64">
        <v>0</v>
      </c>
      <c r="X52" s="64">
        <v>0</v>
      </c>
      <c r="Y52" s="64">
        <v>0</v>
      </c>
      <c r="Z52" s="64">
        <v>0</v>
      </c>
      <c r="AA52" s="64">
        <v>0</v>
      </c>
      <c r="AB52" s="64">
        <v>0</v>
      </c>
      <c r="AC52" s="64">
        <v>0</v>
      </c>
      <c r="AD52" s="64">
        <v>0</v>
      </c>
      <c r="AE52" s="64">
        <v>0</v>
      </c>
      <c r="AF52" s="64">
        <v>0</v>
      </c>
      <c r="AG52" s="64">
        <v>0</v>
      </c>
      <c r="AH52" s="64">
        <v>0</v>
      </c>
      <c r="AI52" s="64">
        <v>0</v>
      </c>
      <c r="AJ52" s="64">
        <v>0</v>
      </c>
      <c r="AK52" s="64">
        <v>0</v>
      </c>
      <c r="AL52" s="64">
        <v>0</v>
      </c>
      <c r="AM52" s="64">
        <v>0</v>
      </c>
      <c r="AN52" s="64">
        <v>0</v>
      </c>
      <c r="AO52" s="64"/>
      <c r="AP52" s="64">
        <v>0</v>
      </c>
      <c r="AQ52" s="64">
        <v>0</v>
      </c>
      <c r="AR52" s="64">
        <v>0</v>
      </c>
      <c r="AS52" s="64">
        <v>0</v>
      </c>
      <c r="AT52" s="64">
        <v>0</v>
      </c>
      <c r="AU52" s="64">
        <v>0</v>
      </c>
      <c r="AV52" s="64">
        <v>0</v>
      </c>
      <c r="AW52" s="80">
        <v>2.0519789999999998</v>
      </c>
      <c r="AX52" s="64">
        <v>0</v>
      </c>
      <c r="AY52" s="64">
        <v>0</v>
      </c>
      <c r="AZ52" s="64">
        <v>0</v>
      </c>
      <c r="BA52" s="64">
        <v>0</v>
      </c>
      <c r="BB52" s="64">
        <v>0</v>
      </c>
      <c r="BC52" s="64">
        <v>0</v>
      </c>
      <c r="BD52" s="64">
        <v>0</v>
      </c>
      <c r="BE52" s="64">
        <v>0</v>
      </c>
      <c r="BF52" s="64">
        <v>2.0519789999999998</v>
      </c>
    </row>
    <row r="53" spans="1:58" ht="21" customHeight="1">
      <c r="A53" s="28" t="s">
        <v>135</v>
      </c>
      <c r="B53" s="27" t="s">
        <v>181</v>
      </c>
      <c r="C53" s="74" t="s">
        <v>182</v>
      </c>
      <c r="D53" s="78">
        <v>0</v>
      </c>
      <c r="E53" s="64">
        <v>0</v>
      </c>
      <c r="F53" s="64">
        <v>0</v>
      </c>
      <c r="G53" s="64">
        <v>0</v>
      </c>
      <c r="H53" s="64">
        <v>0</v>
      </c>
      <c r="I53" s="64">
        <v>0</v>
      </c>
      <c r="J53" s="64">
        <v>0</v>
      </c>
      <c r="K53" s="64">
        <v>0</v>
      </c>
      <c r="L53" s="64">
        <v>0</v>
      </c>
      <c r="M53" s="64">
        <v>0</v>
      </c>
      <c r="N53" s="64">
        <v>0</v>
      </c>
      <c r="O53" s="64">
        <v>0</v>
      </c>
      <c r="P53" s="64">
        <v>0</v>
      </c>
      <c r="Q53" s="64"/>
      <c r="R53" s="64">
        <v>0</v>
      </c>
      <c r="S53" s="64">
        <v>0</v>
      </c>
      <c r="T53" s="124">
        <v>0</v>
      </c>
      <c r="U53" s="64">
        <v>0</v>
      </c>
      <c r="V53" s="64">
        <v>0</v>
      </c>
      <c r="W53" s="64">
        <v>0</v>
      </c>
      <c r="X53" s="64">
        <v>0</v>
      </c>
      <c r="Y53" s="64">
        <v>0</v>
      </c>
      <c r="Z53" s="64">
        <v>0</v>
      </c>
      <c r="AA53" s="64">
        <v>0</v>
      </c>
      <c r="AB53" s="64">
        <v>0</v>
      </c>
      <c r="AC53" s="64">
        <v>0</v>
      </c>
      <c r="AD53" s="64">
        <v>0</v>
      </c>
      <c r="AE53" s="64">
        <v>0</v>
      </c>
      <c r="AF53" s="64">
        <v>0</v>
      </c>
      <c r="AG53" s="64">
        <v>0</v>
      </c>
      <c r="AH53" s="64">
        <v>0</v>
      </c>
      <c r="AI53" s="64">
        <v>0</v>
      </c>
      <c r="AJ53" s="64">
        <v>0</v>
      </c>
      <c r="AK53" s="64">
        <v>0</v>
      </c>
      <c r="AL53" s="64">
        <v>0</v>
      </c>
      <c r="AM53" s="64">
        <v>0</v>
      </c>
      <c r="AN53" s="64">
        <v>0</v>
      </c>
      <c r="AO53" s="64"/>
      <c r="AP53" s="64">
        <v>0</v>
      </c>
      <c r="AQ53" s="64">
        <v>0</v>
      </c>
      <c r="AR53" s="64">
        <v>0</v>
      </c>
      <c r="AS53" s="64">
        <v>0</v>
      </c>
      <c r="AT53" s="64">
        <v>0</v>
      </c>
      <c r="AU53" s="64">
        <v>0</v>
      </c>
      <c r="AV53" s="64">
        <v>0</v>
      </c>
      <c r="AW53" s="64">
        <v>0</v>
      </c>
      <c r="AX53" s="80">
        <v>0</v>
      </c>
      <c r="AY53" s="64">
        <v>0</v>
      </c>
      <c r="AZ53" s="64">
        <v>0</v>
      </c>
      <c r="BA53" s="64">
        <v>0</v>
      </c>
      <c r="BB53" s="64">
        <v>0</v>
      </c>
      <c r="BC53" s="64">
        <v>0</v>
      </c>
      <c r="BD53" s="64">
        <v>0</v>
      </c>
      <c r="BE53" s="64">
        <v>0</v>
      </c>
      <c r="BF53" s="64">
        <v>0</v>
      </c>
    </row>
    <row r="54" spans="1:58" ht="21" customHeight="1">
      <c r="A54" s="28" t="s">
        <v>136</v>
      </c>
      <c r="B54" s="27" t="s">
        <v>148</v>
      </c>
      <c r="C54" s="74" t="s">
        <v>63</v>
      </c>
      <c r="D54" s="78">
        <v>9.740899</v>
      </c>
      <c r="E54" s="64">
        <v>0</v>
      </c>
      <c r="F54" s="64">
        <v>0</v>
      </c>
      <c r="G54" s="64">
        <v>0</v>
      </c>
      <c r="H54" s="64">
        <v>0</v>
      </c>
      <c r="I54" s="64">
        <v>0</v>
      </c>
      <c r="J54" s="64">
        <v>0</v>
      </c>
      <c r="K54" s="64">
        <v>0</v>
      </c>
      <c r="L54" s="64">
        <v>0</v>
      </c>
      <c r="M54" s="64">
        <v>0</v>
      </c>
      <c r="N54" s="64">
        <v>0</v>
      </c>
      <c r="O54" s="64">
        <v>0</v>
      </c>
      <c r="P54" s="64">
        <v>0</v>
      </c>
      <c r="Q54" s="64"/>
      <c r="R54" s="64">
        <v>0</v>
      </c>
      <c r="S54" s="64">
        <v>0</v>
      </c>
      <c r="T54" s="64">
        <v>0</v>
      </c>
      <c r="U54" s="64">
        <v>0</v>
      </c>
      <c r="V54" s="64">
        <v>0</v>
      </c>
      <c r="W54" s="64">
        <v>0</v>
      </c>
      <c r="X54" s="64">
        <v>0</v>
      </c>
      <c r="Y54" s="64">
        <v>0</v>
      </c>
      <c r="Z54" s="64">
        <v>0</v>
      </c>
      <c r="AA54" s="64">
        <v>0</v>
      </c>
      <c r="AB54" s="64">
        <v>0</v>
      </c>
      <c r="AC54" s="64">
        <v>0</v>
      </c>
      <c r="AD54" s="64">
        <v>0</v>
      </c>
      <c r="AE54" s="64">
        <v>0</v>
      </c>
      <c r="AF54" s="64">
        <v>0</v>
      </c>
      <c r="AG54" s="64">
        <v>0</v>
      </c>
      <c r="AH54" s="64">
        <v>0</v>
      </c>
      <c r="AI54" s="64">
        <v>0</v>
      </c>
      <c r="AJ54" s="64">
        <v>0</v>
      </c>
      <c r="AK54" s="64">
        <v>0</v>
      </c>
      <c r="AL54" s="64">
        <v>0</v>
      </c>
      <c r="AM54" s="64">
        <v>0</v>
      </c>
      <c r="AN54" s="64">
        <v>0</v>
      </c>
      <c r="AO54" s="64"/>
      <c r="AP54" s="64">
        <v>0</v>
      </c>
      <c r="AQ54" s="64">
        <v>0</v>
      </c>
      <c r="AR54" s="64">
        <v>0</v>
      </c>
      <c r="AS54" s="64">
        <v>0</v>
      </c>
      <c r="AT54" s="64">
        <v>0</v>
      </c>
      <c r="AU54" s="64">
        <v>0</v>
      </c>
      <c r="AV54" s="64">
        <v>0</v>
      </c>
      <c r="AW54" s="64">
        <v>0</v>
      </c>
      <c r="AX54" s="64">
        <v>0</v>
      </c>
      <c r="AY54" s="80">
        <v>9.740899</v>
      </c>
      <c r="AZ54" s="64">
        <v>0</v>
      </c>
      <c r="BA54" s="64">
        <v>0</v>
      </c>
      <c r="BB54" s="64">
        <v>0</v>
      </c>
      <c r="BC54" s="64">
        <v>0</v>
      </c>
      <c r="BD54" s="64">
        <v>0</v>
      </c>
      <c r="BE54" s="64">
        <v>0.38</v>
      </c>
      <c r="BF54" s="64">
        <v>10.120899000000001</v>
      </c>
    </row>
    <row r="55" spans="1:58" ht="21" customHeight="1">
      <c r="A55" s="28" t="s">
        <v>137</v>
      </c>
      <c r="B55" s="27" t="s">
        <v>78</v>
      </c>
      <c r="C55" s="74" t="s">
        <v>64</v>
      </c>
      <c r="D55" s="78">
        <v>129.3072</v>
      </c>
      <c r="E55" s="64">
        <v>0</v>
      </c>
      <c r="F55" s="64">
        <v>0</v>
      </c>
      <c r="G55" s="64">
        <v>0</v>
      </c>
      <c r="H55" s="64">
        <v>0</v>
      </c>
      <c r="I55" s="64">
        <v>0</v>
      </c>
      <c r="J55" s="64">
        <v>0</v>
      </c>
      <c r="K55" s="64">
        <v>0</v>
      </c>
      <c r="L55" s="64">
        <v>0</v>
      </c>
      <c r="M55" s="64">
        <v>0</v>
      </c>
      <c r="N55" s="64">
        <v>0</v>
      </c>
      <c r="O55" s="64">
        <v>0</v>
      </c>
      <c r="P55" s="64">
        <v>0</v>
      </c>
      <c r="Q55" s="64"/>
      <c r="R55" s="64">
        <v>0</v>
      </c>
      <c r="S55" s="64">
        <v>0</v>
      </c>
      <c r="T55" s="64">
        <v>0</v>
      </c>
      <c r="U55" s="64">
        <v>3.6</v>
      </c>
      <c r="V55" s="64">
        <v>0</v>
      </c>
      <c r="W55" s="64">
        <v>0</v>
      </c>
      <c r="X55" s="64">
        <v>1.61</v>
      </c>
      <c r="Y55" s="64">
        <v>0</v>
      </c>
      <c r="Z55" s="64">
        <v>0</v>
      </c>
      <c r="AA55" s="64">
        <v>0</v>
      </c>
      <c r="AB55" s="64">
        <v>0</v>
      </c>
      <c r="AC55" s="64">
        <v>0</v>
      </c>
      <c r="AD55" s="64">
        <v>0</v>
      </c>
      <c r="AE55" s="64">
        <v>0</v>
      </c>
      <c r="AF55" s="64">
        <v>0</v>
      </c>
      <c r="AG55" s="64">
        <v>0</v>
      </c>
      <c r="AH55" s="64">
        <v>0</v>
      </c>
      <c r="AI55" s="64">
        <v>0</v>
      </c>
      <c r="AJ55" s="64">
        <v>0</v>
      </c>
      <c r="AK55" s="64">
        <v>0</v>
      </c>
      <c r="AL55" s="64">
        <v>0</v>
      </c>
      <c r="AM55" s="64">
        <v>0</v>
      </c>
      <c r="AN55" s="64">
        <v>0</v>
      </c>
      <c r="AO55" s="64"/>
      <c r="AP55" s="64">
        <v>0</v>
      </c>
      <c r="AQ55" s="64">
        <v>0</v>
      </c>
      <c r="AR55" s="64">
        <v>0</v>
      </c>
      <c r="AS55" s="64">
        <v>0.8</v>
      </c>
      <c r="AT55" s="64">
        <v>0</v>
      </c>
      <c r="AU55" s="64">
        <v>0</v>
      </c>
      <c r="AV55" s="64">
        <v>0</v>
      </c>
      <c r="AW55" s="64">
        <v>0</v>
      </c>
      <c r="AX55" s="64">
        <v>0</v>
      </c>
      <c r="AY55" s="64">
        <v>0</v>
      </c>
      <c r="AZ55" s="80">
        <v>123.29719999999999</v>
      </c>
      <c r="BA55" s="64">
        <v>0</v>
      </c>
      <c r="BB55" s="64">
        <v>0</v>
      </c>
      <c r="BC55" s="64">
        <v>0</v>
      </c>
      <c r="BD55" s="64">
        <v>6.01</v>
      </c>
      <c r="BE55" s="64">
        <v>-6.01</v>
      </c>
      <c r="BF55" s="64">
        <v>123.29719999999999</v>
      </c>
    </row>
    <row r="56" spans="1:58" ht="21" customHeight="1">
      <c r="A56" s="28" t="s">
        <v>138</v>
      </c>
      <c r="B56" s="27" t="s">
        <v>69</v>
      </c>
      <c r="C56" s="74" t="s">
        <v>65</v>
      </c>
      <c r="D56" s="78">
        <v>58.37792399999999</v>
      </c>
      <c r="E56" s="64">
        <v>0</v>
      </c>
      <c r="F56" s="64">
        <v>0</v>
      </c>
      <c r="G56" s="64">
        <v>0</v>
      </c>
      <c r="H56" s="64">
        <v>0</v>
      </c>
      <c r="I56" s="64">
        <v>0</v>
      </c>
      <c r="J56" s="64">
        <v>0</v>
      </c>
      <c r="K56" s="64">
        <v>0</v>
      </c>
      <c r="L56" s="64">
        <v>0</v>
      </c>
      <c r="M56" s="64">
        <v>0</v>
      </c>
      <c r="N56" s="64">
        <v>0</v>
      </c>
      <c r="O56" s="64">
        <v>0</v>
      </c>
      <c r="P56" s="64">
        <v>0</v>
      </c>
      <c r="Q56" s="64"/>
      <c r="R56" s="64">
        <v>0</v>
      </c>
      <c r="S56" s="64">
        <v>0</v>
      </c>
      <c r="T56" s="64">
        <v>0</v>
      </c>
      <c r="U56" s="64">
        <v>0.11</v>
      </c>
      <c r="V56" s="64">
        <v>0</v>
      </c>
      <c r="W56" s="64">
        <v>0</v>
      </c>
      <c r="X56" s="64">
        <v>0</v>
      </c>
      <c r="Y56" s="64">
        <v>0</v>
      </c>
      <c r="Z56" s="64">
        <v>0</v>
      </c>
      <c r="AA56" s="64">
        <v>0</v>
      </c>
      <c r="AB56" s="64">
        <v>0</v>
      </c>
      <c r="AC56" s="64">
        <v>0</v>
      </c>
      <c r="AD56" s="64">
        <v>0</v>
      </c>
      <c r="AE56" s="64">
        <v>0</v>
      </c>
      <c r="AF56" s="64">
        <v>0</v>
      </c>
      <c r="AG56" s="64">
        <v>0</v>
      </c>
      <c r="AH56" s="64">
        <v>0</v>
      </c>
      <c r="AI56" s="64">
        <v>0</v>
      </c>
      <c r="AJ56" s="64">
        <v>0</v>
      </c>
      <c r="AK56" s="64">
        <v>0</v>
      </c>
      <c r="AL56" s="64">
        <v>0</v>
      </c>
      <c r="AM56" s="64">
        <v>0</v>
      </c>
      <c r="AN56" s="64">
        <v>0</v>
      </c>
      <c r="AO56" s="64"/>
      <c r="AP56" s="64">
        <v>0</v>
      </c>
      <c r="AQ56" s="64">
        <v>0</v>
      </c>
      <c r="AR56" s="64">
        <v>0</v>
      </c>
      <c r="AS56" s="64">
        <v>10.73</v>
      </c>
      <c r="AT56" s="64">
        <v>0</v>
      </c>
      <c r="AU56" s="64">
        <v>0</v>
      </c>
      <c r="AV56" s="64">
        <v>0</v>
      </c>
      <c r="AW56" s="64">
        <v>0</v>
      </c>
      <c r="AX56" s="64">
        <v>0</v>
      </c>
      <c r="AY56" s="64">
        <v>0</v>
      </c>
      <c r="AZ56" s="64">
        <v>0</v>
      </c>
      <c r="BA56" s="80">
        <v>47.53792399999999</v>
      </c>
      <c r="BB56" s="64">
        <v>0</v>
      </c>
      <c r="BC56" s="64">
        <v>0</v>
      </c>
      <c r="BD56" s="64">
        <v>10.84</v>
      </c>
      <c r="BE56" s="64">
        <v>-10.84</v>
      </c>
      <c r="BF56" s="64">
        <v>47.53792399999999</v>
      </c>
    </row>
    <row r="57" spans="1:58" ht="21" customHeight="1">
      <c r="A57" s="28" t="s">
        <v>139</v>
      </c>
      <c r="B57" s="27" t="s">
        <v>162</v>
      </c>
      <c r="C57" s="74" t="s">
        <v>37</v>
      </c>
      <c r="D57" s="78">
        <v>0</v>
      </c>
      <c r="E57" s="64">
        <v>0</v>
      </c>
      <c r="F57" s="64">
        <v>0</v>
      </c>
      <c r="G57" s="64">
        <v>0</v>
      </c>
      <c r="H57" s="64">
        <v>0</v>
      </c>
      <c r="I57" s="64">
        <v>0</v>
      </c>
      <c r="J57" s="64">
        <v>0</v>
      </c>
      <c r="K57" s="64">
        <v>0</v>
      </c>
      <c r="L57" s="64">
        <v>0</v>
      </c>
      <c r="M57" s="64">
        <v>0</v>
      </c>
      <c r="N57" s="64">
        <v>0</v>
      </c>
      <c r="O57" s="64">
        <v>0</v>
      </c>
      <c r="P57" s="64">
        <v>0</v>
      </c>
      <c r="Q57" s="64"/>
      <c r="R57" s="64">
        <v>0</v>
      </c>
      <c r="S57" s="64">
        <v>0</v>
      </c>
      <c r="T57" s="124">
        <v>0</v>
      </c>
      <c r="U57" s="64">
        <v>0</v>
      </c>
      <c r="V57" s="64">
        <v>0</v>
      </c>
      <c r="W57" s="64">
        <v>0</v>
      </c>
      <c r="X57" s="64">
        <v>0</v>
      </c>
      <c r="Y57" s="64">
        <v>0</v>
      </c>
      <c r="Z57" s="64">
        <v>0</v>
      </c>
      <c r="AA57" s="64">
        <v>0</v>
      </c>
      <c r="AB57" s="64">
        <v>0</v>
      </c>
      <c r="AC57" s="64">
        <v>0</v>
      </c>
      <c r="AD57" s="64">
        <v>0</v>
      </c>
      <c r="AE57" s="64">
        <v>0</v>
      </c>
      <c r="AF57" s="64">
        <v>0</v>
      </c>
      <c r="AG57" s="64">
        <v>0</v>
      </c>
      <c r="AH57" s="64">
        <v>0</v>
      </c>
      <c r="AI57" s="64">
        <v>0</v>
      </c>
      <c r="AJ57" s="64">
        <v>0</v>
      </c>
      <c r="AK57" s="64">
        <v>0</v>
      </c>
      <c r="AL57" s="64">
        <v>0</v>
      </c>
      <c r="AM57" s="64">
        <v>0</v>
      </c>
      <c r="AN57" s="64">
        <v>0</v>
      </c>
      <c r="AO57" s="64"/>
      <c r="AP57" s="64">
        <v>0</v>
      </c>
      <c r="AQ57" s="64">
        <v>0</v>
      </c>
      <c r="AR57" s="64">
        <v>0</v>
      </c>
      <c r="AS57" s="64">
        <v>0</v>
      </c>
      <c r="AT57" s="64">
        <v>0</v>
      </c>
      <c r="AU57" s="64">
        <v>0</v>
      </c>
      <c r="AV57" s="64">
        <v>0</v>
      </c>
      <c r="AW57" s="64">
        <v>0</v>
      </c>
      <c r="AX57" s="64">
        <v>0</v>
      </c>
      <c r="AY57" s="64">
        <v>0</v>
      </c>
      <c r="AZ57" s="64">
        <v>0</v>
      </c>
      <c r="BA57" s="64">
        <v>0</v>
      </c>
      <c r="BB57" s="80">
        <v>0</v>
      </c>
      <c r="BC57" s="64">
        <v>0</v>
      </c>
      <c r="BD57" s="64">
        <v>0</v>
      </c>
      <c r="BE57" s="64">
        <v>0</v>
      </c>
      <c r="BF57" s="64">
        <v>0</v>
      </c>
    </row>
    <row r="58" spans="1:58" s="56" customFormat="1" ht="21" customHeight="1">
      <c r="A58" s="34">
        <v>3</v>
      </c>
      <c r="B58" s="66" t="s">
        <v>140</v>
      </c>
      <c r="C58" s="76" t="s">
        <v>74</v>
      </c>
      <c r="D58" s="33">
        <v>194.197324</v>
      </c>
      <c r="E58" s="68">
        <v>0</v>
      </c>
      <c r="F58" s="68">
        <v>0</v>
      </c>
      <c r="G58" s="68">
        <v>0</v>
      </c>
      <c r="H58" s="68">
        <v>0</v>
      </c>
      <c r="I58" s="68">
        <v>0</v>
      </c>
      <c r="J58" s="68">
        <v>0</v>
      </c>
      <c r="K58" s="68">
        <v>0</v>
      </c>
      <c r="L58" s="68">
        <v>0</v>
      </c>
      <c r="M58" s="68">
        <v>0</v>
      </c>
      <c r="N58" s="68">
        <v>0</v>
      </c>
      <c r="O58" s="68">
        <v>0</v>
      </c>
      <c r="P58" s="68">
        <v>0</v>
      </c>
      <c r="Q58" s="68">
        <v>35.14</v>
      </c>
      <c r="R58" s="68">
        <v>0</v>
      </c>
      <c r="S58" s="68">
        <v>0</v>
      </c>
      <c r="T58" s="127">
        <v>0</v>
      </c>
      <c r="U58" s="68">
        <v>9.98</v>
      </c>
      <c r="V58" s="68">
        <v>3.84</v>
      </c>
      <c r="W58" s="68">
        <v>0</v>
      </c>
      <c r="X58" s="68">
        <v>2.89</v>
      </c>
      <c r="Y58" s="68">
        <v>0</v>
      </c>
      <c r="Z58" s="68">
        <v>2.75</v>
      </c>
      <c r="AA58" s="68">
        <v>0</v>
      </c>
      <c r="AB58" s="68">
        <v>2.04</v>
      </c>
      <c r="AC58" s="68">
        <v>0</v>
      </c>
      <c r="AD58" s="68">
        <v>0</v>
      </c>
      <c r="AE58" s="68">
        <v>0</v>
      </c>
      <c r="AF58" s="68">
        <v>0</v>
      </c>
      <c r="AG58" s="68">
        <v>0</v>
      </c>
      <c r="AH58" s="68">
        <v>0.26</v>
      </c>
      <c r="AI58" s="68">
        <v>0</v>
      </c>
      <c r="AJ58" s="68">
        <v>0</v>
      </c>
      <c r="AK58" s="68">
        <v>0</v>
      </c>
      <c r="AL58" s="68">
        <v>0</v>
      </c>
      <c r="AM58" s="68">
        <v>0.45</v>
      </c>
      <c r="AN58" s="68">
        <v>0</v>
      </c>
      <c r="AO58" s="68"/>
      <c r="AP58" s="68">
        <v>0</v>
      </c>
      <c r="AQ58" s="68">
        <v>0</v>
      </c>
      <c r="AR58" s="68">
        <v>0</v>
      </c>
      <c r="AS58" s="68">
        <v>3.6399999999999997</v>
      </c>
      <c r="AT58" s="68">
        <v>1</v>
      </c>
      <c r="AU58" s="68">
        <v>11.039999999999997</v>
      </c>
      <c r="AV58" s="68">
        <v>0</v>
      </c>
      <c r="AW58" s="68">
        <v>0</v>
      </c>
      <c r="AX58" s="68">
        <v>0</v>
      </c>
      <c r="AY58" s="68">
        <v>0</v>
      </c>
      <c r="AZ58" s="68">
        <v>0</v>
      </c>
      <c r="BA58" s="68">
        <v>0</v>
      </c>
      <c r="BB58" s="68">
        <v>0</v>
      </c>
      <c r="BC58" s="79">
        <v>159.057324</v>
      </c>
      <c r="BD58" s="68">
        <v>35.14</v>
      </c>
      <c r="BE58" s="68">
        <v>-35.14</v>
      </c>
      <c r="BF58" s="68">
        <v>159.057324</v>
      </c>
    </row>
    <row r="59" spans="1:58" s="56" customFormat="1" ht="21" customHeight="1">
      <c r="A59" s="34"/>
      <c r="B59" s="66" t="s">
        <v>210</v>
      </c>
      <c r="C59" s="76"/>
      <c r="D59" s="68"/>
      <c r="E59" s="68">
        <v>0</v>
      </c>
      <c r="F59" s="68">
        <v>0</v>
      </c>
      <c r="G59" s="68">
        <v>0</v>
      </c>
      <c r="H59" s="68">
        <v>0</v>
      </c>
      <c r="I59" s="68">
        <v>0</v>
      </c>
      <c r="J59" s="68">
        <v>0</v>
      </c>
      <c r="K59" s="68">
        <v>0</v>
      </c>
      <c r="L59" s="68">
        <v>0</v>
      </c>
      <c r="M59" s="68">
        <v>0</v>
      </c>
      <c r="N59" s="68">
        <v>0</v>
      </c>
      <c r="O59" s="68">
        <v>0</v>
      </c>
      <c r="P59" s="68">
        <v>11.43</v>
      </c>
      <c r="Q59" s="68">
        <v>210.54000000000002</v>
      </c>
      <c r="R59" s="68">
        <v>0</v>
      </c>
      <c r="S59" s="68">
        <v>0.20000000000000018</v>
      </c>
      <c r="T59" s="127">
        <v>0</v>
      </c>
      <c r="U59" s="68">
        <v>117.18</v>
      </c>
      <c r="V59" s="68">
        <v>21.880000000000006</v>
      </c>
      <c r="W59" s="68">
        <v>0.67</v>
      </c>
      <c r="X59" s="68">
        <v>4.5</v>
      </c>
      <c r="Y59" s="68">
        <v>0</v>
      </c>
      <c r="Z59" s="68">
        <v>75.33000000000001</v>
      </c>
      <c r="AA59" s="68">
        <v>18.870000000000005</v>
      </c>
      <c r="AB59" s="68">
        <v>6.529999999999999</v>
      </c>
      <c r="AC59" s="68">
        <v>0</v>
      </c>
      <c r="AD59" s="68">
        <v>0</v>
      </c>
      <c r="AE59" s="68">
        <v>1.2000000000000002</v>
      </c>
      <c r="AF59" s="68">
        <v>1.3999999999999997</v>
      </c>
      <c r="AG59" s="68">
        <v>2.1799999999999997</v>
      </c>
      <c r="AH59" s="68">
        <v>0.55</v>
      </c>
      <c r="AI59" s="68">
        <v>0</v>
      </c>
      <c r="AJ59" s="68">
        <v>0</v>
      </c>
      <c r="AK59" s="68">
        <v>0</v>
      </c>
      <c r="AL59" s="68">
        <v>17.26</v>
      </c>
      <c r="AM59" s="68">
        <v>28.62000000000001</v>
      </c>
      <c r="AN59" s="68">
        <v>0</v>
      </c>
      <c r="AO59" s="68">
        <v>0</v>
      </c>
      <c r="AP59" s="68">
        <v>0</v>
      </c>
      <c r="AQ59" s="68">
        <v>0</v>
      </c>
      <c r="AR59" s="68">
        <v>0.44999999999999957</v>
      </c>
      <c r="AS59" s="68">
        <v>28.029999999999998</v>
      </c>
      <c r="AT59" s="68">
        <v>12.24</v>
      </c>
      <c r="AU59" s="68">
        <v>45.399999999999984</v>
      </c>
      <c r="AV59" s="68">
        <v>0</v>
      </c>
      <c r="AW59" s="68">
        <v>0</v>
      </c>
      <c r="AX59" s="68">
        <v>0</v>
      </c>
      <c r="AY59" s="68">
        <v>0.38</v>
      </c>
      <c r="AZ59" s="68">
        <v>0</v>
      </c>
      <c r="BA59" s="68">
        <v>0</v>
      </c>
      <c r="BB59" s="68">
        <v>0</v>
      </c>
      <c r="BC59" s="68">
        <v>0</v>
      </c>
      <c r="BD59" s="68"/>
      <c r="BE59" s="68"/>
      <c r="BF59" s="68"/>
    </row>
    <row r="60" spans="1:58" s="56" customFormat="1" ht="21" customHeight="1">
      <c r="A60" s="34"/>
      <c r="B60" s="66" t="s">
        <v>664</v>
      </c>
      <c r="C60" s="76"/>
      <c r="D60" s="68">
        <v>5897.305420000001</v>
      </c>
      <c r="E60" s="68">
        <v>3694.119086</v>
      </c>
      <c r="F60" s="68">
        <v>1605.304811</v>
      </c>
      <c r="G60" s="68">
        <v>1492.944946</v>
      </c>
      <c r="H60" s="68">
        <v>60.11558099999999</v>
      </c>
      <c r="I60" s="68">
        <v>300.762736</v>
      </c>
      <c r="J60" s="68">
        <v>1369.1070140000002</v>
      </c>
      <c r="K60" s="68">
        <v>0</v>
      </c>
      <c r="L60" s="68">
        <v>279.553678</v>
      </c>
      <c r="M60" s="68">
        <v>0</v>
      </c>
      <c r="N60" s="68">
        <v>46.216306</v>
      </c>
      <c r="O60" s="68">
        <v>0</v>
      </c>
      <c r="P60" s="68">
        <v>33.05696</v>
      </c>
      <c r="Q60" s="68">
        <v>2044.12901</v>
      </c>
      <c r="R60" s="68">
        <v>32.885458</v>
      </c>
      <c r="S60" s="68">
        <v>3.2087820000000002</v>
      </c>
      <c r="T60" s="127">
        <v>0</v>
      </c>
      <c r="U60" s="68">
        <v>229.53912000000003</v>
      </c>
      <c r="V60" s="68">
        <v>42.82051600000001</v>
      </c>
      <c r="W60" s="68">
        <v>36.44927800000001</v>
      </c>
      <c r="X60" s="68">
        <v>4.5</v>
      </c>
      <c r="Y60" s="68">
        <v>89.44855</v>
      </c>
      <c r="Z60" s="68">
        <v>957.840831</v>
      </c>
      <c r="AA60" s="68">
        <v>620.416555</v>
      </c>
      <c r="AB60" s="68">
        <v>125.66628299999999</v>
      </c>
      <c r="AC60" s="68">
        <v>3.429037</v>
      </c>
      <c r="AD60" s="68">
        <v>10.405795</v>
      </c>
      <c r="AE60" s="68">
        <v>28.709989999999998</v>
      </c>
      <c r="AF60" s="68">
        <v>8.962001</v>
      </c>
      <c r="AG60" s="68">
        <v>8.546381</v>
      </c>
      <c r="AH60" s="68">
        <v>1.0060120000000001</v>
      </c>
      <c r="AI60" s="68">
        <v>0</v>
      </c>
      <c r="AJ60" s="68">
        <v>12.507660999999999</v>
      </c>
      <c r="AK60" s="68">
        <v>13.348728999999999</v>
      </c>
      <c r="AL60" s="68">
        <v>23.36117</v>
      </c>
      <c r="AM60" s="68">
        <v>99.89119600000001</v>
      </c>
      <c r="AN60" s="68">
        <v>0</v>
      </c>
      <c r="AO60" s="68">
        <v>0</v>
      </c>
      <c r="AP60" s="68">
        <v>1.5900210000000001</v>
      </c>
      <c r="AQ60" s="68">
        <v>0</v>
      </c>
      <c r="AR60" s="68">
        <v>6.5245549999999986</v>
      </c>
      <c r="AS60" s="68">
        <v>47.576069000000004</v>
      </c>
      <c r="AT60" s="68">
        <v>55.82505000000001</v>
      </c>
      <c r="AU60" s="68">
        <v>344.8462549999999</v>
      </c>
      <c r="AV60" s="68">
        <v>9.656601</v>
      </c>
      <c r="AW60" s="68">
        <v>2.0519789999999998</v>
      </c>
      <c r="AX60" s="68">
        <v>0</v>
      </c>
      <c r="AY60" s="68">
        <v>10.120899000000001</v>
      </c>
      <c r="AZ60" s="68">
        <v>123.29719999999999</v>
      </c>
      <c r="BA60" s="68">
        <v>47.53792399999999</v>
      </c>
      <c r="BB60" s="68">
        <v>0</v>
      </c>
      <c r="BC60" s="68">
        <v>159.057324</v>
      </c>
      <c r="BD60" s="68"/>
      <c r="BE60" s="68"/>
      <c r="BF60" s="68"/>
    </row>
  </sheetData>
  <sheetProtection/>
  <mergeCells count="9">
    <mergeCell ref="A3:BF3"/>
    <mergeCell ref="A2:BF2"/>
    <mergeCell ref="A1:B1"/>
    <mergeCell ref="E5:BC5"/>
    <mergeCell ref="A5:A6"/>
    <mergeCell ref="B5:B6"/>
    <mergeCell ref="C5:C6"/>
    <mergeCell ref="D5:D6"/>
    <mergeCell ref="A4:BF4"/>
  </mergeCells>
  <printOptions horizontalCentered="1"/>
  <pageMargins left="0.31496062992126" right="0" top="1.33858267716535" bottom="0.551181102362205" header="0.31496062992126" footer="0.31496062992126"/>
  <pageSetup horizontalDpi="600" verticalDpi="600" orientation="landscape" paperSize="8" scale="47" r:id="rId1"/>
</worksheet>
</file>

<file path=xl/worksheets/sheet12.xml><?xml version="1.0" encoding="utf-8"?>
<worksheet xmlns="http://schemas.openxmlformats.org/spreadsheetml/2006/main" xmlns:r="http://schemas.openxmlformats.org/officeDocument/2006/relationships">
  <dimension ref="A1:H58"/>
  <sheetViews>
    <sheetView showZeros="0" zoomScale="90" zoomScaleNormal="90" zoomScalePageLayoutView="0" workbookViewId="0" topLeftCell="A1">
      <pane xSplit="3" ySplit="6" topLeftCell="D7" activePane="bottomRight" state="frozen"/>
      <selection pane="topLeft" activeCell="E9" sqref="E9"/>
      <selection pane="topRight" activeCell="E9" sqref="E9"/>
      <selection pane="bottomLeft" activeCell="E9" sqref="E9"/>
      <selection pane="bottomRight" activeCell="H47" sqref="H47"/>
    </sheetView>
  </sheetViews>
  <sheetFormatPr defaultColWidth="9.140625" defaultRowHeight="12.75"/>
  <cols>
    <col min="1" max="1" width="5.140625" style="113" bestFit="1" customWidth="1"/>
    <col min="2" max="2" width="54.28125" style="29" customWidth="1"/>
    <col min="3" max="3" width="5.57421875" style="113" bestFit="1" customWidth="1"/>
    <col min="4" max="4" width="13.00390625" style="29" bestFit="1" customWidth="1"/>
    <col min="5" max="5" width="7.421875" style="29" bestFit="1" customWidth="1"/>
    <col min="6" max="6" width="9.57421875" style="29" bestFit="1" customWidth="1"/>
    <col min="7" max="7" width="9.28125" style="29" bestFit="1" customWidth="1"/>
    <col min="8" max="16384" width="9.140625" style="29" customWidth="1"/>
  </cols>
  <sheetData>
    <row r="1" spans="1:5" ht="15.75" customHeight="1">
      <c r="A1" s="442" t="s">
        <v>151</v>
      </c>
      <c r="B1" s="442"/>
      <c r="C1" s="81"/>
      <c r="D1" s="82"/>
      <c r="E1" s="82"/>
    </row>
    <row r="2" spans="1:5" ht="15.75" customHeight="1">
      <c r="A2" s="445" t="s">
        <v>493</v>
      </c>
      <c r="B2" s="445"/>
      <c r="C2" s="445"/>
      <c r="D2" s="445"/>
      <c r="E2" s="445"/>
    </row>
    <row r="3" spans="1:5" ht="15" customHeight="1">
      <c r="A3" s="441" t="s">
        <v>150</v>
      </c>
      <c r="B3" s="441"/>
      <c r="C3" s="441"/>
      <c r="D3" s="441"/>
      <c r="E3" s="441"/>
    </row>
    <row r="5" spans="1:8" ht="25.5" customHeight="1">
      <c r="A5" s="497" t="s">
        <v>12</v>
      </c>
      <c r="B5" s="498" t="s">
        <v>149</v>
      </c>
      <c r="C5" s="498" t="s">
        <v>25</v>
      </c>
      <c r="D5" s="493" t="s">
        <v>662</v>
      </c>
      <c r="E5" s="494"/>
      <c r="F5" s="493" t="s">
        <v>667</v>
      </c>
      <c r="G5" s="494"/>
      <c r="H5" s="495" t="s">
        <v>666</v>
      </c>
    </row>
    <row r="6" spans="1:8" ht="27.75">
      <c r="A6" s="497"/>
      <c r="B6" s="498"/>
      <c r="C6" s="498"/>
      <c r="D6" s="264" t="s">
        <v>155</v>
      </c>
      <c r="E6" s="264" t="s">
        <v>213</v>
      </c>
      <c r="F6" s="264" t="s">
        <v>155</v>
      </c>
      <c r="G6" s="264" t="s">
        <v>213</v>
      </c>
      <c r="H6" s="496"/>
    </row>
    <row r="7" spans="1:8" ht="13.5">
      <c r="A7" s="239"/>
      <c r="B7" s="240" t="s">
        <v>178</v>
      </c>
      <c r="C7" s="240"/>
      <c r="D7" s="241">
        <v>5897.305420000001</v>
      </c>
      <c r="E7" s="242">
        <v>100</v>
      </c>
      <c r="F7" s="243">
        <v>5897.305420000001</v>
      </c>
      <c r="G7" s="243">
        <v>100</v>
      </c>
      <c r="H7" s="243">
        <f>F7-D7</f>
        <v>0</v>
      </c>
    </row>
    <row r="8" spans="1:8" ht="13.5">
      <c r="A8" s="244">
        <v>1</v>
      </c>
      <c r="B8" s="245" t="s">
        <v>43</v>
      </c>
      <c r="C8" s="244" t="s">
        <v>44</v>
      </c>
      <c r="D8" s="241">
        <v>3869.5190860000002</v>
      </c>
      <c r="E8" s="246">
        <v>65.61503619732824</v>
      </c>
      <c r="F8" s="243">
        <v>3694.119086</v>
      </c>
      <c r="G8" s="243">
        <v>62.64079648091212</v>
      </c>
      <c r="H8" s="243">
        <f aca="true" t="shared" si="0" ref="H8:H58">F8-D8</f>
        <v>-175.4000000000001</v>
      </c>
    </row>
    <row r="9" spans="1:8" ht="13.5">
      <c r="A9" s="247" t="s">
        <v>0</v>
      </c>
      <c r="B9" s="248" t="s">
        <v>156</v>
      </c>
      <c r="C9" s="247" t="s">
        <v>26</v>
      </c>
      <c r="D9" s="249">
        <v>1679.4248109999999</v>
      </c>
      <c r="E9" s="250">
        <v>28.477833372923726</v>
      </c>
      <c r="F9" s="251">
        <v>1605.304811</v>
      </c>
      <c r="G9" s="251">
        <v>27.220988174629756</v>
      </c>
      <c r="H9" s="251">
        <f t="shared" si="0"/>
        <v>-74.11999999999989</v>
      </c>
    </row>
    <row r="10" spans="1:8" ht="13.5">
      <c r="A10" s="252"/>
      <c r="B10" s="253" t="s">
        <v>214</v>
      </c>
      <c r="C10" s="254" t="s">
        <v>45</v>
      </c>
      <c r="D10" s="249">
        <v>1565.504946</v>
      </c>
      <c r="E10" s="255">
        <v>26.54610596715542</v>
      </c>
      <c r="F10" s="256">
        <v>1492.9449459999998</v>
      </c>
      <c r="G10" s="256">
        <v>25.315713528026834</v>
      </c>
      <c r="H10" s="251">
        <f t="shared" si="0"/>
        <v>-72.56000000000017</v>
      </c>
    </row>
    <row r="11" spans="1:8" ht="13.5">
      <c r="A11" s="247" t="s">
        <v>1</v>
      </c>
      <c r="B11" s="257" t="s">
        <v>46</v>
      </c>
      <c r="C11" s="258" t="s">
        <v>27</v>
      </c>
      <c r="D11" s="249">
        <v>81.835581</v>
      </c>
      <c r="E11" s="250">
        <v>1.3876775098414351</v>
      </c>
      <c r="F11" s="251">
        <v>60.115581</v>
      </c>
      <c r="G11" s="251">
        <v>1.0193737091541037</v>
      </c>
      <c r="H11" s="251">
        <f t="shared" si="0"/>
        <v>-21.720000000000006</v>
      </c>
    </row>
    <row r="12" spans="1:8" ht="13.5">
      <c r="A12" s="247" t="s">
        <v>5</v>
      </c>
      <c r="B12" s="248" t="s">
        <v>47</v>
      </c>
      <c r="C12" s="247" t="s">
        <v>28</v>
      </c>
      <c r="D12" s="249">
        <v>340.602736</v>
      </c>
      <c r="E12" s="250">
        <v>5.775565478513066</v>
      </c>
      <c r="F12" s="251">
        <v>300.7627359999999</v>
      </c>
      <c r="G12" s="251">
        <v>5.1000027059816055</v>
      </c>
      <c r="H12" s="251">
        <f t="shared" si="0"/>
        <v>-39.84000000000009</v>
      </c>
    </row>
    <row r="13" spans="1:8" ht="13.5">
      <c r="A13" s="247" t="s">
        <v>6</v>
      </c>
      <c r="B13" s="248" t="s">
        <v>119</v>
      </c>
      <c r="C13" s="247" t="s">
        <v>30</v>
      </c>
      <c r="D13" s="249">
        <v>1385.6270140000001</v>
      </c>
      <c r="E13" s="250">
        <v>23.49593441948611</v>
      </c>
      <c r="F13" s="251">
        <v>1369.1070140000002</v>
      </c>
      <c r="G13" s="251">
        <v>23.21580648268341</v>
      </c>
      <c r="H13" s="251">
        <f t="shared" si="0"/>
        <v>-16.519999999999982</v>
      </c>
    </row>
    <row r="14" spans="1:8" ht="13.5">
      <c r="A14" s="247" t="s">
        <v>7</v>
      </c>
      <c r="B14" s="248" t="s">
        <v>120</v>
      </c>
      <c r="C14" s="247" t="s">
        <v>31</v>
      </c>
      <c r="D14" s="249">
        <v>0</v>
      </c>
      <c r="E14" s="250">
        <v>0</v>
      </c>
      <c r="F14" s="251">
        <v>0</v>
      </c>
      <c r="G14" s="251">
        <v>0</v>
      </c>
      <c r="H14" s="251">
        <f t="shared" si="0"/>
        <v>0</v>
      </c>
    </row>
    <row r="15" spans="1:8" ht="13.5">
      <c r="A15" s="247" t="s">
        <v>73</v>
      </c>
      <c r="B15" s="248" t="s">
        <v>118</v>
      </c>
      <c r="C15" s="247" t="s">
        <v>29</v>
      </c>
      <c r="D15" s="249">
        <v>313.423678</v>
      </c>
      <c r="E15" s="250">
        <v>5.314692994143756</v>
      </c>
      <c r="F15" s="251">
        <v>279.55367800000005</v>
      </c>
      <c r="G15" s="251">
        <v>4.740362896110611</v>
      </c>
      <c r="H15" s="251">
        <f t="shared" si="0"/>
        <v>-33.86999999999995</v>
      </c>
    </row>
    <row r="16" spans="1:8" ht="13.5">
      <c r="A16" s="247"/>
      <c r="B16" s="248" t="s">
        <v>215</v>
      </c>
      <c r="C16" s="247" t="s">
        <v>216</v>
      </c>
      <c r="D16" s="249">
        <v>0</v>
      </c>
      <c r="E16" s="250">
        <v>0</v>
      </c>
      <c r="F16" s="256">
        <v>0</v>
      </c>
      <c r="G16" s="256">
        <v>0</v>
      </c>
      <c r="H16" s="251">
        <f t="shared" si="0"/>
        <v>0</v>
      </c>
    </row>
    <row r="17" spans="1:8" ht="13.5">
      <c r="A17" s="247" t="s">
        <v>116</v>
      </c>
      <c r="B17" s="248" t="s">
        <v>48</v>
      </c>
      <c r="C17" s="247" t="s">
        <v>32</v>
      </c>
      <c r="D17" s="249">
        <v>46.976306</v>
      </c>
      <c r="E17" s="250">
        <v>0.7965723776266618</v>
      </c>
      <c r="F17" s="251">
        <v>46.216306</v>
      </c>
      <c r="G17" s="251">
        <v>0.7836851359819855</v>
      </c>
      <c r="H17" s="251">
        <f t="shared" si="0"/>
        <v>-0.759999999999998</v>
      </c>
    </row>
    <row r="18" spans="1:8" ht="13.5">
      <c r="A18" s="247" t="s">
        <v>117</v>
      </c>
      <c r="B18" s="248" t="s">
        <v>49</v>
      </c>
      <c r="C18" s="247" t="s">
        <v>33</v>
      </c>
      <c r="D18" s="249">
        <v>0</v>
      </c>
      <c r="E18" s="250">
        <v>0</v>
      </c>
      <c r="F18" s="251">
        <v>0</v>
      </c>
      <c r="G18" s="251">
        <v>0</v>
      </c>
      <c r="H18" s="251">
        <f t="shared" si="0"/>
        <v>0</v>
      </c>
    </row>
    <row r="19" spans="1:8" ht="13.5">
      <c r="A19" s="247" t="s">
        <v>217</v>
      </c>
      <c r="B19" s="248" t="s">
        <v>50</v>
      </c>
      <c r="C19" s="247" t="s">
        <v>34</v>
      </c>
      <c r="D19" s="249">
        <v>21.626959999999997</v>
      </c>
      <c r="E19" s="250">
        <v>0.36672613099967266</v>
      </c>
      <c r="F19" s="251">
        <v>33.056960000000004</v>
      </c>
      <c r="G19" s="251">
        <v>0.5605434625768458</v>
      </c>
      <c r="H19" s="251">
        <f t="shared" si="0"/>
        <v>11.430000000000007</v>
      </c>
    </row>
    <row r="20" spans="1:8" ht="13.5">
      <c r="A20" s="244">
        <v>2</v>
      </c>
      <c r="B20" s="245" t="s">
        <v>51</v>
      </c>
      <c r="C20" s="244" t="s">
        <v>109</v>
      </c>
      <c r="D20" s="241">
        <v>1833.5890100000001</v>
      </c>
      <c r="E20" s="259">
        <v>31.091979801175025</v>
      </c>
      <c r="F20" s="243">
        <v>2044.12901</v>
      </c>
      <c r="G20" s="243">
        <v>34.66208487468841</v>
      </c>
      <c r="H20" s="243">
        <f t="shared" si="0"/>
        <v>210.53999999999996</v>
      </c>
    </row>
    <row r="21" spans="1:8" ht="13.5">
      <c r="A21" s="247" t="s">
        <v>2</v>
      </c>
      <c r="B21" s="248" t="s">
        <v>111</v>
      </c>
      <c r="C21" s="247" t="s">
        <v>22</v>
      </c>
      <c r="D21" s="249">
        <v>51.125458</v>
      </c>
      <c r="E21" s="250">
        <v>0.8669291203167836</v>
      </c>
      <c r="F21" s="251">
        <v>32.885458</v>
      </c>
      <c r="G21" s="251">
        <v>0.5576353208445494</v>
      </c>
      <c r="H21" s="251">
        <f t="shared" si="0"/>
        <v>-18.240000000000002</v>
      </c>
    </row>
    <row r="22" spans="1:8" ht="13.5">
      <c r="A22" s="247" t="s">
        <v>4</v>
      </c>
      <c r="B22" s="248" t="s">
        <v>112</v>
      </c>
      <c r="C22" s="247" t="s">
        <v>23</v>
      </c>
      <c r="D22" s="249">
        <v>3.008782</v>
      </c>
      <c r="E22" s="250">
        <v>0.05101960617125372</v>
      </c>
      <c r="F22" s="251">
        <v>3.2087820000000002</v>
      </c>
      <c r="G22" s="251">
        <v>0.05441098555143172</v>
      </c>
      <c r="H22" s="251">
        <f t="shared" si="0"/>
        <v>0.20000000000000018</v>
      </c>
    </row>
    <row r="23" spans="1:8" ht="13.5">
      <c r="A23" s="247" t="s">
        <v>8</v>
      </c>
      <c r="B23" s="248" t="s">
        <v>175</v>
      </c>
      <c r="C23" s="247" t="s">
        <v>176</v>
      </c>
      <c r="D23" s="249">
        <v>0</v>
      </c>
      <c r="E23" s="250">
        <v>0</v>
      </c>
      <c r="F23" s="251">
        <v>0</v>
      </c>
      <c r="G23" s="251">
        <v>0</v>
      </c>
      <c r="H23" s="251">
        <f t="shared" si="0"/>
        <v>0</v>
      </c>
    </row>
    <row r="24" spans="1:8" ht="13.5">
      <c r="A24" s="247" t="s">
        <v>9</v>
      </c>
      <c r="B24" s="248" t="s">
        <v>123</v>
      </c>
      <c r="C24" s="247" t="s">
        <v>75</v>
      </c>
      <c r="D24" s="249">
        <v>112.35912</v>
      </c>
      <c r="E24" s="250">
        <v>1.9052620137147314</v>
      </c>
      <c r="F24" s="251">
        <v>229.53912</v>
      </c>
      <c r="G24" s="251">
        <v>3.8922711925610254</v>
      </c>
      <c r="H24" s="251">
        <f t="shared" si="0"/>
        <v>117.17999999999999</v>
      </c>
    </row>
    <row r="25" spans="1:8" ht="13.5">
      <c r="A25" s="247" t="s">
        <v>10</v>
      </c>
      <c r="B25" s="248" t="s">
        <v>124</v>
      </c>
      <c r="C25" s="247" t="s">
        <v>71</v>
      </c>
      <c r="D25" s="249">
        <v>20.940516000000002</v>
      </c>
      <c r="E25" s="250">
        <v>0.3550861708634382</v>
      </c>
      <c r="F25" s="251">
        <v>42.82051599999999</v>
      </c>
      <c r="G25" s="251">
        <v>0.7261030750549119</v>
      </c>
      <c r="H25" s="251">
        <f t="shared" si="0"/>
        <v>21.87999999999999</v>
      </c>
    </row>
    <row r="26" spans="1:8" ht="13.5">
      <c r="A26" s="247" t="s">
        <v>11</v>
      </c>
      <c r="B26" s="248" t="s">
        <v>125</v>
      </c>
      <c r="C26" s="247" t="s">
        <v>19</v>
      </c>
      <c r="D26" s="249">
        <v>45.369278</v>
      </c>
      <c r="E26" s="250">
        <v>0.7693221695138184</v>
      </c>
      <c r="F26" s="251">
        <v>36.44927800000001</v>
      </c>
      <c r="G26" s="251">
        <v>0.6180666491578793</v>
      </c>
      <c r="H26" s="251">
        <f t="shared" si="0"/>
        <v>-8.919999999999995</v>
      </c>
    </row>
    <row r="27" spans="1:8" ht="13.5">
      <c r="A27" s="247" t="s">
        <v>67</v>
      </c>
      <c r="B27" s="248" t="s">
        <v>126</v>
      </c>
      <c r="C27" s="247" t="s">
        <v>56</v>
      </c>
      <c r="D27" s="249">
        <v>0</v>
      </c>
      <c r="E27" s="250">
        <v>0</v>
      </c>
      <c r="F27" s="251">
        <v>4.5</v>
      </c>
      <c r="G27" s="251">
        <v>0.07630603605400514</v>
      </c>
      <c r="H27" s="251">
        <f t="shared" si="0"/>
        <v>4.5</v>
      </c>
    </row>
    <row r="28" spans="1:8" ht="13.5">
      <c r="A28" s="247" t="s">
        <v>68</v>
      </c>
      <c r="B28" s="248" t="s">
        <v>168</v>
      </c>
      <c r="C28" s="247" t="s">
        <v>66</v>
      </c>
      <c r="D28" s="249">
        <v>123.85855</v>
      </c>
      <c r="E28" s="250">
        <v>2.100256662643733</v>
      </c>
      <c r="F28" s="251">
        <v>89.44855</v>
      </c>
      <c r="G28" s="251">
        <v>1.516769840284107</v>
      </c>
      <c r="H28" s="251">
        <f t="shared" si="0"/>
        <v>-34.41</v>
      </c>
    </row>
    <row r="29" spans="1:8" ht="27.75">
      <c r="A29" s="244" t="s">
        <v>127</v>
      </c>
      <c r="B29" s="260" t="s">
        <v>121</v>
      </c>
      <c r="C29" s="261" t="s">
        <v>122</v>
      </c>
      <c r="D29" s="241">
        <v>895.900831</v>
      </c>
      <c r="E29" s="241">
        <v>15.191698024688705</v>
      </c>
      <c r="F29" s="243">
        <v>957.8408310000001</v>
      </c>
      <c r="G29" s="243">
        <v>16.242008218729833</v>
      </c>
      <c r="H29" s="243">
        <f t="shared" si="0"/>
        <v>61.940000000000055</v>
      </c>
    </row>
    <row r="30" spans="1:8" ht="13.5">
      <c r="A30" s="252"/>
      <c r="B30" s="262" t="s">
        <v>158</v>
      </c>
      <c r="C30" s="252" t="s">
        <v>57</v>
      </c>
      <c r="D30" s="249">
        <v>608.446555</v>
      </c>
      <c r="E30" s="250">
        <v>10.317365502836715</v>
      </c>
      <c r="F30" s="256">
        <v>620.416555</v>
      </c>
      <c r="G30" s="256">
        <v>10.52033955874037</v>
      </c>
      <c r="H30" s="251">
        <f t="shared" si="0"/>
        <v>11.970000000000027</v>
      </c>
    </row>
    <row r="31" spans="1:8" ht="13.5">
      <c r="A31" s="252"/>
      <c r="B31" s="262" t="s">
        <v>163</v>
      </c>
      <c r="C31" s="252" t="s">
        <v>58</v>
      </c>
      <c r="D31" s="249">
        <v>119.976283</v>
      </c>
      <c r="E31" s="250">
        <v>2.0344254613830057</v>
      </c>
      <c r="F31" s="256">
        <v>125.666283</v>
      </c>
      <c r="G31" s="256">
        <v>2.13091020474907</v>
      </c>
      <c r="H31" s="251">
        <f t="shared" si="0"/>
        <v>5.690000000000012</v>
      </c>
    </row>
    <row r="32" spans="1:8" ht="13.5">
      <c r="A32" s="252"/>
      <c r="B32" s="262" t="s">
        <v>218</v>
      </c>
      <c r="C32" s="252" t="s">
        <v>52</v>
      </c>
      <c r="D32" s="249">
        <v>3.429037</v>
      </c>
      <c r="E32" s="250">
        <v>0.05814582687833726</v>
      </c>
      <c r="F32" s="256">
        <v>3.429037</v>
      </c>
      <c r="G32" s="256">
        <v>0.05814582687833726</v>
      </c>
      <c r="H32" s="251">
        <f t="shared" si="0"/>
        <v>0</v>
      </c>
    </row>
    <row r="33" spans="1:8" ht="13.5">
      <c r="A33" s="252"/>
      <c r="B33" s="262" t="s">
        <v>219</v>
      </c>
      <c r="C33" s="252" t="s">
        <v>53</v>
      </c>
      <c r="D33" s="249">
        <v>10.405795</v>
      </c>
      <c r="E33" s="250">
        <v>0.17644999298679698</v>
      </c>
      <c r="F33" s="256">
        <v>10.405795</v>
      </c>
      <c r="G33" s="256">
        <v>0.17644999298679698</v>
      </c>
      <c r="H33" s="251">
        <f t="shared" si="0"/>
        <v>0</v>
      </c>
    </row>
    <row r="34" spans="1:8" ht="13.5">
      <c r="A34" s="252"/>
      <c r="B34" s="262" t="s">
        <v>220</v>
      </c>
      <c r="C34" s="252" t="s">
        <v>54</v>
      </c>
      <c r="D34" s="249">
        <v>28.389989999999997</v>
      </c>
      <c r="E34" s="250">
        <v>0.481406133447299</v>
      </c>
      <c r="F34" s="256">
        <v>28.70999</v>
      </c>
      <c r="G34" s="256">
        <v>0.4868323404555838</v>
      </c>
      <c r="H34" s="251">
        <f t="shared" si="0"/>
        <v>0.32000000000000384</v>
      </c>
    </row>
    <row r="35" spans="1:8" ht="13.5">
      <c r="A35" s="252"/>
      <c r="B35" s="262" t="s">
        <v>221</v>
      </c>
      <c r="C35" s="252" t="s">
        <v>55</v>
      </c>
      <c r="D35" s="249">
        <v>9.142001</v>
      </c>
      <c r="E35" s="250">
        <v>0.1550199684248336</v>
      </c>
      <c r="F35" s="256">
        <v>8.962001</v>
      </c>
      <c r="G35" s="256">
        <v>0.15196772698267338</v>
      </c>
      <c r="H35" s="251">
        <f t="shared" si="0"/>
        <v>-0.17999999999999972</v>
      </c>
    </row>
    <row r="36" spans="1:8" ht="13.5">
      <c r="A36" s="252"/>
      <c r="B36" s="262" t="s">
        <v>159</v>
      </c>
      <c r="C36" s="252" t="s">
        <v>20</v>
      </c>
      <c r="D36" s="249">
        <v>6.366381</v>
      </c>
      <c r="E36" s="250">
        <v>0.10795406624878519</v>
      </c>
      <c r="F36" s="256">
        <v>8.546381</v>
      </c>
      <c r="G36" s="256">
        <v>0.14492010149272544</v>
      </c>
      <c r="H36" s="251">
        <f t="shared" si="0"/>
        <v>2.1800000000000006</v>
      </c>
    </row>
    <row r="37" spans="1:8" ht="13.5">
      <c r="A37" s="252"/>
      <c r="B37" s="262" t="s">
        <v>164</v>
      </c>
      <c r="C37" s="252" t="s">
        <v>21</v>
      </c>
      <c r="D37" s="249">
        <v>0.45601200000000003</v>
      </c>
      <c r="E37" s="250">
        <v>0.007732548469568666</v>
      </c>
      <c r="F37" s="256">
        <v>1.006012</v>
      </c>
      <c r="G37" s="256">
        <v>0.01705884176505818</v>
      </c>
      <c r="H37" s="251">
        <f t="shared" si="0"/>
        <v>0.5499999999999998</v>
      </c>
    </row>
    <row r="38" spans="1:8" ht="13.5">
      <c r="A38" s="252"/>
      <c r="B38" s="262" t="s">
        <v>222</v>
      </c>
      <c r="C38" s="252" t="s">
        <v>223</v>
      </c>
      <c r="D38" s="249">
        <v>0</v>
      </c>
      <c r="E38" s="250">
        <v>0</v>
      </c>
      <c r="F38" s="256">
        <v>0</v>
      </c>
      <c r="G38" s="256">
        <v>0</v>
      </c>
      <c r="H38" s="251">
        <f t="shared" si="0"/>
        <v>0</v>
      </c>
    </row>
    <row r="39" spans="1:8" ht="13.5">
      <c r="A39" s="252"/>
      <c r="B39" s="262" t="s">
        <v>160</v>
      </c>
      <c r="C39" s="252" t="s">
        <v>105</v>
      </c>
      <c r="D39" s="249">
        <v>12.507660999999999</v>
      </c>
      <c r="E39" s="250">
        <v>0.2120911180482831</v>
      </c>
      <c r="F39" s="256">
        <v>12.507660999999999</v>
      </c>
      <c r="G39" s="256">
        <v>0.2120911180482831</v>
      </c>
      <c r="H39" s="251">
        <f t="shared" si="0"/>
        <v>0</v>
      </c>
    </row>
    <row r="40" spans="1:8" ht="13.5">
      <c r="A40" s="252"/>
      <c r="B40" s="262" t="s">
        <v>141</v>
      </c>
      <c r="C40" s="252" t="s">
        <v>42</v>
      </c>
      <c r="D40" s="249">
        <v>13.348728999999999</v>
      </c>
      <c r="E40" s="250">
        <v>0.22635302141092087</v>
      </c>
      <c r="F40" s="256">
        <v>13.348728999999999</v>
      </c>
      <c r="G40" s="256">
        <v>0.22635302141092087</v>
      </c>
      <c r="H40" s="251">
        <f t="shared" si="0"/>
        <v>0</v>
      </c>
    </row>
    <row r="41" spans="1:8" ht="13.5">
      <c r="A41" s="252"/>
      <c r="B41" s="262" t="s">
        <v>145</v>
      </c>
      <c r="C41" s="252" t="s">
        <v>62</v>
      </c>
      <c r="D41" s="249">
        <v>6.101170000000001</v>
      </c>
      <c r="E41" s="250">
        <v>0.10345691066480325</v>
      </c>
      <c r="F41" s="256">
        <v>23.36117</v>
      </c>
      <c r="G41" s="256">
        <v>0.3961329511741652</v>
      </c>
      <c r="H41" s="251">
        <f t="shared" si="0"/>
        <v>17.26</v>
      </c>
    </row>
    <row r="42" spans="1:8" ht="13.5">
      <c r="A42" s="252"/>
      <c r="B42" s="262" t="s">
        <v>224</v>
      </c>
      <c r="C42" s="252" t="s">
        <v>36</v>
      </c>
      <c r="D42" s="249">
        <v>75.74119599999999</v>
      </c>
      <c r="E42" s="250">
        <v>1.2843356517221043</v>
      </c>
      <c r="F42" s="256">
        <v>99.891196</v>
      </c>
      <c r="G42" s="256">
        <v>1.6938447118785986</v>
      </c>
      <c r="H42" s="251">
        <f t="shared" si="0"/>
        <v>24.150000000000006</v>
      </c>
    </row>
    <row r="43" spans="1:8" ht="13.5">
      <c r="A43" s="252"/>
      <c r="B43" s="262" t="s">
        <v>165</v>
      </c>
      <c r="C43" s="252" t="s">
        <v>38</v>
      </c>
      <c r="D43" s="249">
        <v>0</v>
      </c>
      <c r="E43" s="250">
        <v>0</v>
      </c>
      <c r="F43" s="256">
        <v>0</v>
      </c>
      <c r="G43" s="256">
        <v>0</v>
      </c>
      <c r="H43" s="251">
        <f t="shared" si="0"/>
        <v>0</v>
      </c>
    </row>
    <row r="44" spans="1:8" ht="13.5">
      <c r="A44" s="252"/>
      <c r="B44" s="262" t="s">
        <v>166</v>
      </c>
      <c r="C44" s="252" t="s">
        <v>39</v>
      </c>
      <c r="D44" s="249">
        <v>0</v>
      </c>
      <c r="E44" s="250">
        <v>0</v>
      </c>
      <c r="F44" s="256">
        <v>0</v>
      </c>
      <c r="G44" s="256">
        <v>0</v>
      </c>
      <c r="H44" s="251">
        <f t="shared" si="0"/>
        <v>0</v>
      </c>
    </row>
    <row r="45" spans="1:8" ht="13.5">
      <c r="A45" s="252"/>
      <c r="B45" s="262" t="s">
        <v>167</v>
      </c>
      <c r="C45" s="252" t="s">
        <v>61</v>
      </c>
      <c r="D45" s="249">
        <v>1.5900210000000001</v>
      </c>
      <c r="E45" s="250">
        <v>0.02696182216725007</v>
      </c>
      <c r="F45" s="256">
        <v>1.5900210000000001</v>
      </c>
      <c r="G45" s="256">
        <v>0.02696182216725007</v>
      </c>
      <c r="H45" s="251">
        <f t="shared" si="0"/>
        <v>0</v>
      </c>
    </row>
    <row r="46" spans="1:8" ht="13.5">
      <c r="A46" s="247" t="s">
        <v>129</v>
      </c>
      <c r="B46" s="248" t="s">
        <v>179</v>
      </c>
      <c r="C46" s="247" t="s">
        <v>180</v>
      </c>
      <c r="D46" s="249">
        <v>0</v>
      </c>
      <c r="E46" s="250">
        <v>0</v>
      </c>
      <c r="F46" s="251">
        <v>0</v>
      </c>
      <c r="G46" s="251">
        <v>0</v>
      </c>
      <c r="H46" s="251">
        <f t="shared" si="0"/>
        <v>0</v>
      </c>
    </row>
    <row r="47" spans="1:8" ht="13.5">
      <c r="A47" s="247" t="s">
        <v>139</v>
      </c>
      <c r="B47" s="248" t="s">
        <v>146</v>
      </c>
      <c r="C47" s="247" t="s">
        <v>59</v>
      </c>
      <c r="D47" s="249">
        <v>6.204555</v>
      </c>
      <c r="E47" s="250">
        <v>0.10520999945090176</v>
      </c>
      <c r="F47" s="251">
        <v>6.524555</v>
      </c>
      <c r="G47" s="251">
        <v>0.11063620645918658</v>
      </c>
      <c r="H47" s="251">
        <f t="shared" si="0"/>
        <v>0.3200000000000003</v>
      </c>
    </row>
    <row r="48" spans="1:8" ht="13.5">
      <c r="A48" s="247" t="s">
        <v>183</v>
      </c>
      <c r="B48" s="248" t="s">
        <v>147</v>
      </c>
      <c r="C48" s="247" t="s">
        <v>60</v>
      </c>
      <c r="D48" s="249">
        <v>19.546069</v>
      </c>
      <c r="E48" s="250">
        <v>0.33144067685068274</v>
      </c>
      <c r="F48" s="251">
        <v>47.576069000000004</v>
      </c>
      <c r="G48" s="251">
        <v>0.8067424969826305</v>
      </c>
      <c r="H48" s="251">
        <f t="shared" si="0"/>
        <v>28.030000000000005</v>
      </c>
    </row>
    <row r="49" spans="1:8" ht="13.5">
      <c r="A49" s="247" t="s">
        <v>131</v>
      </c>
      <c r="B49" s="248" t="s">
        <v>142</v>
      </c>
      <c r="C49" s="247" t="s">
        <v>3</v>
      </c>
      <c r="D49" s="249">
        <v>44.02505000000001</v>
      </c>
      <c r="E49" s="250">
        <v>0.7465282339065288</v>
      </c>
      <c r="F49" s="251">
        <v>55.825050000000005</v>
      </c>
      <c r="G49" s="251">
        <v>0.9466196173370313</v>
      </c>
      <c r="H49" s="251">
        <f t="shared" si="0"/>
        <v>11.799999999999997</v>
      </c>
    </row>
    <row r="50" spans="1:8" ht="13.5">
      <c r="A50" s="247" t="s">
        <v>132</v>
      </c>
      <c r="B50" s="248" t="s">
        <v>143</v>
      </c>
      <c r="C50" s="247" t="s">
        <v>35</v>
      </c>
      <c r="D50" s="249">
        <v>302.11625499999997</v>
      </c>
      <c r="E50" s="250">
        <v>5.122954188118002</v>
      </c>
      <c r="F50" s="251">
        <v>344.846255</v>
      </c>
      <c r="G50" s="251">
        <v>5.847522392693034</v>
      </c>
      <c r="H50" s="251">
        <f t="shared" si="0"/>
        <v>42.73000000000002</v>
      </c>
    </row>
    <row r="51" spans="1:8" ht="13.5">
      <c r="A51" s="247" t="s">
        <v>133</v>
      </c>
      <c r="B51" s="248" t="s">
        <v>161</v>
      </c>
      <c r="C51" s="247" t="s">
        <v>24</v>
      </c>
      <c r="D51" s="249">
        <v>9.656601</v>
      </c>
      <c r="E51" s="250">
        <v>0.1637459875700316</v>
      </c>
      <c r="F51" s="251">
        <v>9.656601</v>
      </c>
      <c r="G51" s="251">
        <v>0.1637459875700316</v>
      </c>
      <c r="H51" s="251">
        <f t="shared" si="0"/>
        <v>0</v>
      </c>
    </row>
    <row r="52" spans="1:8" ht="13.5">
      <c r="A52" s="247" t="s">
        <v>134</v>
      </c>
      <c r="B52" s="248" t="s">
        <v>144</v>
      </c>
      <c r="C52" s="247" t="s">
        <v>70</v>
      </c>
      <c r="D52" s="249">
        <v>2.0519789999999998</v>
      </c>
      <c r="E52" s="250">
        <v>0.034795196345791424</v>
      </c>
      <c r="F52" s="251">
        <v>2.0519789999999998</v>
      </c>
      <c r="G52" s="251">
        <v>0.034795196345791424</v>
      </c>
      <c r="H52" s="251">
        <f t="shared" si="0"/>
        <v>0</v>
      </c>
    </row>
    <row r="53" spans="1:8" ht="13.5">
      <c r="A53" s="247" t="s">
        <v>135</v>
      </c>
      <c r="B53" s="248" t="s">
        <v>181</v>
      </c>
      <c r="C53" s="247" t="s">
        <v>182</v>
      </c>
      <c r="D53" s="249">
        <v>0</v>
      </c>
      <c r="E53" s="250">
        <v>0</v>
      </c>
      <c r="F53" s="251">
        <v>0</v>
      </c>
      <c r="G53" s="251">
        <v>0</v>
      </c>
      <c r="H53" s="251">
        <f t="shared" si="0"/>
        <v>0</v>
      </c>
    </row>
    <row r="54" spans="1:8" ht="13.5">
      <c r="A54" s="247" t="s">
        <v>184</v>
      </c>
      <c r="B54" s="263" t="s">
        <v>148</v>
      </c>
      <c r="C54" s="247" t="s">
        <v>63</v>
      </c>
      <c r="D54" s="249">
        <v>9.740899</v>
      </c>
      <c r="E54" s="250">
        <v>0.16517542006498281</v>
      </c>
      <c r="F54" s="251">
        <v>10.120899</v>
      </c>
      <c r="G54" s="251">
        <v>0.17161904088732102</v>
      </c>
      <c r="H54" s="251">
        <f t="shared" si="0"/>
        <v>0.379999999999999</v>
      </c>
    </row>
    <row r="55" spans="1:8" ht="13.5">
      <c r="A55" s="247" t="s">
        <v>185</v>
      </c>
      <c r="B55" s="263" t="s">
        <v>78</v>
      </c>
      <c r="C55" s="247" t="s">
        <v>64</v>
      </c>
      <c r="D55" s="249">
        <v>129.3072</v>
      </c>
      <c r="E55" s="250">
        <v>2.1926488589427673</v>
      </c>
      <c r="F55" s="251">
        <v>123.2972</v>
      </c>
      <c r="G55" s="251">
        <v>2.0907379085684186</v>
      </c>
      <c r="H55" s="251">
        <f t="shared" si="0"/>
        <v>-6.009999999999991</v>
      </c>
    </row>
    <row r="56" spans="1:8" ht="13.5">
      <c r="A56" s="247" t="s">
        <v>186</v>
      </c>
      <c r="B56" s="263" t="s">
        <v>69</v>
      </c>
      <c r="C56" s="247" t="s">
        <v>65</v>
      </c>
      <c r="D56" s="249">
        <v>58.37792399999999</v>
      </c>
      <c r="E56" s="250">
        <v>0.9899084385559938</v>
      </c>
      <c r="F56" s="251">
        <v>47.537924000000004</v>
      </c>
      <c r="G56" s="251">
        <v>0.806095676150346</v>
      </c>
      <c r="H56" s="251">
        <f t="shared" si="0"/>
        <v>-10.83999999999999</v>
      </c>
    </row>
    <row r="57" spans="1:8" ht="13.5">
      <c r="A57" s="247" t="s">
        <v>187</v>
      </c>
      <c r="B57" s="263" t="s">
        <v>162</v>
      </c>
      <c r="C57" s="247" t="s">
        <v>37</v>
      </c>
      <c r="D57" s="249">
        <v>0</v>
      </c>
      <c r="E57" s="250">
        <v>0</v>
      </c>
      <c r="F57" s="251">
        <v>0</v>
      </c>
      <c r="G57" s="251">
        <v>0</v>
      </c>
      <c r="H57" s="251">
        <f t="shared" si="0"/>
        <v>0</v>
      </c>
    </row>
    <row r="58" spans="1:8" ht="13.5">
      <c r="A58" s="244">
        <v>3</v>
      </c>
      <c r="B58" s="245" t="s">
        <v>140</v>
      </c>
      <c r="C58" s="244" t="s">
        <v>74</v>
      </c>
      <c r="D58" s="241">
        <v>194.19732399999998</v>
      </c>
      <c r="E58" s="242">
        <v>3.292984001496737</v>
      </c>
      <c r="F58" s="243">
        <v>159.05732400000002</v>
      </c>
      <c r="G58" s="243">
        <v>2.697118644399462</v>
      </c>
      <c r="H58" s="243">
        <f t="shared" si="0"/>
        <v>-35.13999999999996</v>
      </c>
    </row>
  </sheetData>
  <sheetProtection/>
  <mergeCells count="9">
    <mergeCell ref="F5:G5"/>
    <mergeCell ref="H5:H6"/>
    <mergeCell ref="A1:B1"/>
    <mergeCell ref="A2:E2"/>
    <mergeCell ref="A3:E3"/>
    <mergeCell ref="A5:A6"/>
    <mergeCell ref="B5:B6"/>
    <mergeCell ref="C5:C6"/>
    <mergeCell ref="D5:E5"/>
  </mergeCells>
  <printOptions horizontalCentered="1"/>
  <pageMargins left="0.405511811" right="0.2" top="0.5" bottom="0.34" header="0" footer="0"/>
  <pageSetup horizontalDpi="600" verticalDpi="600" orientation="landscape" paperSize="9" scale="95" r:id="rId1"/>
</worksheet>
</file>

<file path=xl/worksheets/sheet13.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9.140625" defaultRowHeight="12.75"/>
  <cols>
    <col min="1" max="1" width="29.8515625" style="1" customWidth="1"/>
    <col min="2" max="2" width="1.28515625" style="1" customWidth="1"/>
    <col min="3" max="3" width="32.140625" style="1" customWidth="1"/>
    <col min="4" max="16384" width="9.140625" style="1" customWidth="1"/>
  </cols>
  <sheetData>
    <row r="1" spans="1:3" ht="12">
      <c r="A1" s="2"/>
      <c r="C1" s="2"/>
    </row>
    <row r="2" ht="12.75" thickBot="1">
      <c r="A2" s="2"/>
    </row>
    <row r="3" spans="1:3" ht="12.75" thickBot="1">
      <c r="A3" s="2"/>
      <c r="C3" s="2"/>
    </row>
    <row r="4" spans="1:3" ht="12">
      <c r="A4" s="2"/>
      <c r="C4" s="2"/>
    </row>
    <row r="5" ht="12">
      <c r="C5" s="2"/>
    </row>
    <row r="6" ht="12.75" thickBot="1">
      <c r="C6" s="2"/>
    </row>
    <row r="7" spans="1:3" ht="12">
      <c r="A7" s="2"/>
      <c r="C7" s="2"/>
    </row>
    <row r="8" spans="1:3" ht="12">
      <c r="A8" s="2"/>
      <c r="C8" s="2"/>
    </row>
    <row r="9" spans="1:3" ht="12">
      <c r="A9" s="2"/>
      <c r="C9" s="2"/>
    </row>
    <row r="10" spans="1:3" ht="12">
      <c r="A10" s="2"/>
      <c r="C10" s="2"/>
    </row>
    <row r="11" spans="1:3" ht="12.75" thickBot="1">
      <c r="A11" s="2"/>
      <c r="C11" s="2"/>
    </row>
    <row r="12" ht="12">
      <c r="C12" s="2"/>
    </row>
    <row r="13" ht="12.75" thickBot="1">
      <c r="C13" s="2"/>
    </row>
    <row r="14" spans="1:3" ht="12.75" thickBot="1">
      <c r="A14" s="2"/>
      <c r="C14" s="2"/>
    </row>
    <row r="15" ht="12">
      <c r="A15" s="2"/>
    </row>
    <row r="16" ht="12.75" thickBot="1">
      <c r="A16" s="2"/>
    </row>
    <row r="17" spans="1:3" ht="12.75" thickBot="1">
      <c r="A17" s="2"/>
      <c r="C17" s="2"/>
    </row>
    <row r="18" ht="12">
      <c r="C18" s="2"/>
    </row>
    <row r="19" ht="12">
      <c r="C19" s="2"/>
    </row>
    <row r="20" spans="1:3" ht="12">
      <c r="A20" s="2"/>
      <c r="C20" s="2"/>
    </row>
    <row r="21" spans="1:3" ht="12">
      <c r="A21"/>
      <c r="C21" s="2"/>
    </row>
    <row r="22" spans="1:3" ht="12">
      <c r="A22" s="2"/>
      <c r="C22" s="2"/>
    </row>
    <row r="23" spans="1:3" ht="12">
      <c r="A23" s="2"/>
      <c r="C23" s="2"/>
    </row>
    <row r="24" ht="12">
      <c r="A24" s="2"/>
    </row>
    <row r="25" ht="12">
      <c r="A25" s="2"/>
    </row>
    <row r="26" spans="1:3" ht="12.75" thickBot="1">
      <c r="A26" s="2"/>
      <c r="C26"/>
    </row>
    <row r="27" spans="1:3" ht="12">
      <c r="A27" s="2"/>
      <c r="C27" s="2"/>
    </row>
    <row r="28" spans="1:3" ht="12">
      <c r="A28" s="2"/>
      <c r="C28" s="2"/>
    </row>
    <row r="29" spans="1:3" ht="12">
      <c r="A29" s="2"/>
      <c r="C29" s="2"/>
    </row>
    <row r="30" spans="1:3" ht="12">
      <c r="A30" s="2"/>
      <c r="C30" s="2"/>
    </row>
    <row r="31" spans="1:3" ht="12">
      <c r="A31" s="2"/>
      <c r="C31" s="2"/>
    </row>
    <row r="32" spans="1:3" ht="12">
      <c r="A32" s="2"/>
      <c r="C32" s="2"/>
    </row>
    <row r="33" spans="1:3" ht="12">
      <c r="A33" s="2"/>
      <c r="C33" s="2"/>
    </row>
    <row r="34" spans="1:3" ht="12">
      <c r="A34" s="2"/>
      <c r="C34" s="2"/>
    </row>
    <row r="35" spans="1:3" ht="12">
      <c r="A35" s="2"/>
      <c r="C35" s="2"/>
    </row>
    <row r="36" spans="1:3" ht="12">
      <c r="A36" s="2"/>
      <c r="C36" s="2"/>
    </row>
    <row r="37" ht="12">
      <c r="A37" s="2"/>
    </row>
    <row r="38" ht="12">
      <c r="A38" s="2"/>
    </row>
    <row r="39" spans="1:3" ht="12">
      <c r="A39" s="2"/>
      <c r="C39"/>
    </row>
    <row r="40" spans="1:3" ht="12">
      <c r="A40" s="2"/>
      <c r="C40" s="2"/>
    </row>
    <row r="41" spans="1:3" ht="12">
      <c r="A41" s="2"/>
      <c r="C41" s="2"/>
    </row>
  </sheetData>
  <sheetProtection password="8863" sheet="1" objects="1"/>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8.28125" defaultRowHeight="12.75"/>
  <cols>
    <col min="1" max="1" width="27.28125" style="1" customWidth="1"/>
    <col min="2" max="2" width="1.1484375" style="1" customWidth="1"/>
    <col min="3" max="3" width="29.421875" style="1" customWidth="1"/>
    <col min="4" max="16384" width="8.28125" style="1" customWidth="1"/>
  </cols>
  <sheetData>
    <row r="1" spans="1:3" ht="12">
      <c r="A1" s="3"/>
      <c r="C1" s="2"/>
    </row>
    <row r="2" ht="12.75" thickBot="1">
      <c r="A2" s="3"/>
    </row>
    <row r="3" spans="1:3" ht="12.75" thickBot="1">
      <c r="A3" s="3"/>
      <c r="C3" s="3"/>
    </row>
    <row r="4" spans="1:3" ht="12">
      <c r="A4" s="3"/>
      <c r="C4" s="3"/>
    </row>
    <row r="5" ht="12">
      <c r="C5" s="3"/>
    </row>
    <row r="6" ht="12.75" thickBot="1">
      <c r="C6" s="3"/>
    </row>
    <row r="7" spans="1:3" ht="12">
      <c r="A7" s="3"/>
      <c r="C7" s="3"/>
    </row>
    <row r="8" spans="1:3" ht="12">
      <c r="A8" s="3"/>
      <c r="C8" s="3"/>
    </row>
    <row r="9" spans="1:3" ht="12">
      <c r="A9" s="3"/>
      <c r="C9" s="3"/>
    </row>
    <row r="10" spans="1:3" ht="12">
      <c r="A10" s="3"/>
      <c r="C10" s="3"/>
    </row>
    <row r="11" spans="1:3" ht="12.75" thickBot="1">
      <c r="A11" s="3"/>
      <c r="C11" s="3"/>
    </row>
    <row r="12" ht="12">
      <c r="C12" s="3"/>
    </row>
    <row r="13" ht="12.75" thickBot="1">
      <c r="C13" s="3"/>
    </row>
    <row r="14" spans="1:3" ht="12.75" thickBot="1">
      <c r="A14" s="3"/>
      <c r="C14" s="3"/>
    </row>
    <row r="15" ht="12">
      <c r="A15" s="3"/>
    </row>
    <row r="16" ht="12.75" thickBot="1">
      <c r="A16" s="3"/>
    </row>
    <row r="17" spans="1:3" ht="12.75" thickBot="1">
      <c r="A17" s="3"/>
      <c r="C17" s="3"/>
    </row>
    <row r="18" ht="12">
      <c r="C18" s="3"/>
    </row>
    <row r="19" ht="12">
      <c r="C19" s="3"/>
    </row>
    <row r="20" spans="1:3" ht="12">
      <c r="A20" s="3"/>
      <c r="C20" s="3"/>
    </row>
    <row r="21" spans="1:3" ht="12">
      <c r="A21" s="3"/>
      <c r="C21" s="3"/>
    </row>
    <row r="22" spans="1:3" ht="12">
      <c r="A22" s="3"/>
      <c r="C22" s="3"/>
    </row>
    <row r="23" spans="1:3" ht="12">
      <c r="A23" s="3"/>
      <c r="C23" s="3"/>
    </row>
    <row r="24" ht="12">
      <c r="A24" s="3"/>
    </row>
    <row r="25" ht="12">
      <c r="A25" s="3"/>
    </row>
    <row r="26" spans="1:3" ht="12.75" thickBot="1">
      <c r="A26" s="3"/>
      <c r="C26" s="3"/>
    </row>
    <row r="27" spans="1:3" ht="12">
      <c r="A27" s="3"/>
      <c r="C27" s="3"/>
    </row>
    <row r="28" spans="1:3" ht="12">
      <c r="A28" s="3"/>
      <c r="C28" s="3"/>
    </row>
    <row r="29" spans="1:3" ht="12">
      <c r="A29" s="3"/>
      <c r="C29" s="3"/>
    </row>
    <row r="30" spans="1:3" ht="12">
      <c r="A30" s="3"/>
      <c r="C30" s="3"/>
    </row>
    <row r="31" spans="1:3" ht="12">
      <c r="A31" s="3"/>
      <c r="C31" s="3"/>
    </row>
    <row r="32" spans="1:3" ht="12">
      <c r="A32" s="3"/>
      <c r="C32" s="3"/>
    </row>
    <row r="33" spans="1:3" ht="12">
      <c r="A33" s="3"/>
      <c r="C33" s="3"/>
    </row>
    <row r="34" spans="1:3" ht="12">
      <c r="A34" s="3"/>
      <c r="C34" s="3"/>
    </row>
    <row r="35" spans="1:3" ht="12">
      <c r="A35" s="3"/>
      <c r="C35" s="3"/>
    </row>
    <row r="36" spans="1:3" ht="12">
      <c r="A36" s="3"/>
      <c r="C36" s="3"/>
    </row>
    <row r="37" ht="12">
      <c r="A37" s="3"/>
    </row>
    <row r="38" ht="12">
      <c r="A38" s="3"/>
    </row>
    <row r="39" spans="1:3" ht="12">
      <c r="A39" s="3"/>
      <c r="C39" s="3"/>
    </row>
    <row r="40" spans="1:3" ht="12">
      <c r="A40" s="3"/>
      <c r="C40" s="3"/>
    </row>
    <row r="41" spans="1:3" ht="12">
      <c r="A41" s="3"/>
      <c r="C41" s="3"/>
    </row>
  </sheetData>
  <sheetProtection password="8863" sheet="1" object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13"/>
  <sheetViews>
    <sheetView zoomScalePageLayoutView="0" workbookViewId="0" topLeftCell="A1">
      <selection activeCell="C9" sqref="C9"/>
    </sheetView>
  </sheetViews>
  <sheetFormatPr defaultColWidth="9.140625" defaultRowHeight="12.75"/>
  <cols>
    <col min="1" max="1" width="6.28125" style="30" customWidth="1"/>
    <col min="2" max="2" width="15.28125" style="30" customWidth="1"/>
    <col min="3" max="3" width="79.140625" style="30" customWidth="1"/>
    <col min="4" max="16384" width="9.140625" style="30" customWidth="1"/>
  </cols>
  <sheetData>
    <row r="1" spans="1:3" ht="16.5">
      <c r="A1" s="438" t="s">
        <v>174</v>
      </c>
      <c r="B1" s="438"/>
      <c r="C1" s="438"/>
    </row>
    <row r="2" spans="1:3" ht="36" customHeight="1">
      <c r="A2" s="437" t="s">
        <v>483</v>
      </c>
      <c r="B2" s="438"/>
      <c r="C2" s="438"/>
    </row>
    <row r="3" spans="1:3" ht="32.25" customHeight="1">
      <c r="A3" s="70" t="s">
        <v>12</v>
      </c>
      <c r="B3" s="70" t="s">
        <v>40</v>
      </c>
      <c r="C3" s="70" t="s">
        <v>41</v>
      </c>
    </row>
    <row r="4" spans="1:3" ht="34.5" customHeight="1">
      <c r="A4" s="71">
        <v>1</v>
      </c>
      <c r="B4" s="71" t="s">
        <v>151</v>
      </c>
      <c r="C4" s="72" t="s">
        <v>484</v>
      </c>
    </row>
    <row r="5" spans="1:3" ht="34.5" customHeight="1">
      <c r="A5" s="71">
        <v>2</v>
      </c>
      <c r="B5" s="71" t="s">
        <v>152</v>
      </c>
      <c r="C5" s="72" t="s">
        <v>485</v>
      </c>
    </row>
    <row r="6" spans="1:3" ht="34.5" customHeight="1">
      <c r="A6" s="71">
        <v>3</v>
      </c>
      <c r="B6" s="71" t="s">
        <v>308</v>
      </c>
      <c r="C6" s="72" t="s">
        <v>486</v>
      </c>
    </row>
    <row r="7" spans="1:3" ht="34.5" customHeight="1">
      <c r="A7" s="71">
        <v>4</v>
      </c>
      <c r="B7" s="71" t="s">
        <v>309</v>
      </c>
      <c r="C7" s="72" t="s">
        <v>487</v>
      </c>
    </row>
    <row r="8" spans="1:3" ht="34.5" customHeight="1">
      <c r="A8" s="71">
        <v>5</v>
      </c>
      <c r="B8" s="71" t="s">
        <v>310</v>
      </c>
      <c r="C8" s="72" t="s">
        <v>488</v>
      </c>
    </row>
    <row r="9" spans="1:3" ht="34.5" customHeight="1">
      <c r="A9" s="71">
        <v>6</v>
      </c>
      <c r="B9" s="71" t="s">
        <v>311</v>
      </c>
      <c r="C9" s="72" t="s">
        <v>489</v>
      </c>
    </row>
    <row r="10" spans="1:3" ht="34.5" customHeight="1">
      <c r="A10" s="71">
        <v>7</v>
      </c>
      <c r="B10" s="71" t="s">
        <v>154</v>
      </c>
      <c r="C10" s="72" t="s">
        <v>490</v>
      </c>
    </row>
    <row r="11" spans="1:3" ht="34.5" customHeight="1">
      <c r="A11" s="71">
        <v>8</v>
      </c>
      <c r="B11" s="71" t="s">
        <v>157</v>
      </c>
      <c r="C11" s="72" t="s">
        <v>491</v>
      </c>
    </row>
    <row r="12" spans="1:3" ht="36" customHeight="1">
      <c r="A12" s="71">
        <v>9</v>
      </c>
      <c r="B12" s="71" t="s">
        <v>312</v>
      </c>
      <c r="C12" s="72" t="s">
        <v>492</v>
      </c>
    </row>
    <row r="13" ht="16.5">
      <c r="A13" s="31"/>
    </row>
  </sheetData>
  <sheetProtection/>
  <mergeCells count="2">
    <mergeCell ref="A2:C2"/>
    <mergeCell ref="A1:C1"/>
  </mergeCells>
  <printOptions/>
  <pageMargins left="0.7" right="0.45" top="0.75" bottom="0.75" header="0" footer="0"/>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M59"/>
  <sheetViews>
    <sheetView showZeros="0" zoomScale="90" zoomScaleNormal="90" zoomScalePageLayoutView="0" workbookViewId="0" topLeftCell="A1">
      <pane xSplit="3" ySplit="7" topLeftCell="D8" activePane="bottomRight" state="frozen"/>
      <selection pane="topLeft" activeCell="E9" sqref="E9"/>
      <selection pane="topRight" activeCell="E9" sqref="E9"/>
      <selection pane="bottomLeft" activeCell="E9" sqref="E9"/>
      <selection pane="bottomRight" activeCell="D9" sqref="D9"/>
    </sheetView>
  </sheetViews>
  <sheetFormatPr defaultColWidth="9.140625" defaultRowHeight="12.75"/>
  <cols>
    <col min="1" max="1" width="5.00390625" style="113" bestFit="1" customWidth="1"/>
    <col min="2" max="2" width="54.28125" style="29" customWidth="1"/>
    <col min="3" max="3" width="5.57421875" style="113" bestFit="1" customWidth="1"/>
    <col min="4" max="4" width="12.8515625" style="29" bestFit="1" customWidth="1"/>
    <col min="5" max="5" width="7.28125" style="29" bestFit="1" customWidth="1"/>
    <col min="6" max="6" width="9.00390625" style="29" bestFit="1" customWidth="1"/>
    <col min="7" max="7" width="10.421875" style="29" bestFit="1" customWidth="1"/>
    <col min="8" max="8" width="9.28125" style="29" bestFit="1" customWidth="1"/>
    <col min="9" max="9" width="9.00390625" style="29" bestFit="1" customWidth="1"/>
    <col min="10" max="10" width="8.7109375" style="29" customWidth="1"/>
    <col min="11" max="11" width="8.7109375" style="29" bestFit="1" customWidth="1"/>
    <col min="12" max="16384" width="9.140625" style="29" customWidth="1"/>
  </cols>
  <sheetData>
    <row r="1" spans="1:10" ht="15.75" customHeight="1">
      <c r="A1" s="442" t="s">
        <v>151</v>
      </c>
      <c r="B1" s="442"/>
      <c r="C1" s="81"/>
      <c r="D1" s="82"/>
      <c r="E1" s="82"/>
      <c r="F1" s="82"/>
      <c r="G1" s="82"/>
      <c r="H1" s="82"/>
      <c r="I1" s="82"/>
      <c r="J1" s="82"/>
    </row>
    <row r="2" spans="1:11" ht="15.75" customHeight="1">
      <c r="A2" s="445" t="s">
        <v>493</v>
      </c>
      <c r="B2" s="445"/>
      <c r="C2" s="445"/>
      <c r="D2" s="445"/>
      <c r="E2" s="445"/>
      <c r="F2" s="445"/>
      <c r="G2" s="445"/>
      <c r="H2" s="445"/>
      <c r="I2" s="445"/>
      <c r="J2" s="445"/>
      <c r="K2" s="445"/>
    </row>
    <row r="3" spans="1:11" ht="15" customHeight="1">
      <c r="A3" s="441" t="s">
        <v>150</v>
      </c>
      <c r="B3" s="441"/>
      <c r="C3" s="441"/>
      <c r="D3" s="441"/>
      <c r="E3" s="441"/>
      <c r="F3" s="441"/>
      <c r="G3" s="441"/>
      <c r="H3" s="441"/>
      <c r="I3" s="441"/>
      <c r="J3" s="441"/>
      <c r="K3" s="441"/>
    </row>
    <row r="5" spans="1:11" ht="13.5">
      <c r="A5" s="439" t="s">
        <v>12</v>
      </c>
      <c r="B5" s="440" t="s">
        <v>149</v>
      </c>
      <c r="C5" s="440" t="s">
        <v>25</v>
      </c>
      <c r="D5" s="443" t="s">
        <v>188</v>
      </c>
      <c r="E5" s="444"/>
      <c r="F5" s="440" t="s">
        <v>177</v>
      </c>
      <c r="G5" s="440"/>
      <c r="H5" s="440"/>
      <c r="I5" s="440"/>
      <c r="J5" s="440"/>
      <c r="K5" s="440"/>
    </row>
    <row r="6" spans="1:11" ht="34.5">
      <c r="A6" s="439"/>
      <c r="B6" s="440"/>
      <c r="C6" s="440"/>
      <c r="D6" s="83" t="s">
        <v>189</v>
      </c>
      <c r="E6" s="84" t="s">
        <v>190</v>
      </c>
      <c r="F6" s="85" t="s">
        <v>244</v>
      </c>
      <c r="G6" s="85" t="s">
        <v>245</v>
      </c>
      <c r="H6" s="85" t="s">
        <v>246</v>
      </c>
      <c r="I6" s="85" t="s">
        <v>247</v>
      </c>
      <c r="J6" s="85" t="s">
        <v>248</v>
      </c>
      <c r="K6" s="85" t="s">
        <v>249</v>
      </c>
    </row>
    <row r="7" spans="1:11" ht="13.5">
      <c r="A7" s="84" t="s">
        <v>191</v>
      </c>
      <c r="B7" s="84" t="s">
        <v>192</v>
      </c>
      <c r="C7" s="84"/>
      <c r="D7" s="86" t="s">
        <v>240</v>
      </c>
      <c r="E7" s="87"/>
      <c r="F7" s="87" t="s">
        <v>13</v>
      </c>
      <c r="G7" s="88" t="s">
        <v>14</v>
      </c>
      <c r="H7" s="88" t="s">
        <v>15</v>
      </c>
      <c r="I7" s="87" t="s">
        <v>18</v>
      </c>
      <c r="J7" s="88" t="s">
        <v>16</v>
      </c>
      <c r="K7" s="88" t="s">
        <v>17</v>
      </c>
    </row>
    <row r="8" spans="1:11" ht="13.5">
      <c r="A8" s="89"/>
      <c r="B8" s="84" t="s">
        <v>178</v>
      </c>
      <c r="C8" s="84"/>
      <c r="D8" s="110">
        <v>5897.305420000001</v>
      </c>
      <c r="E8" s="210">
        <v>100</v>
      </c>
      <c r="F8" s="90">
        <v>556.3699999999999</v>
      </c>
      <c r="G8" s="90">
        <v>2436.44625</v>
      </c>
      <c r="H8" s="90">
        <v>836.1439799999999</v>
      </c>
      <c r="I8" s="90">
        <v>469.17867</v>
      </c>
      <c r="J8" s="90">
        <v>857.6553400000001</v>
      </c>
      <c r="K8" s="90">
        <v>741.5111800000001</v>
      </c>
    </row>
    <row r="9" spans="1:11" ht="13.5">
      <c r="A9" s="91">
        <v>1</v>
      </c>
      <c r="B9" s="92" t="s">
        <v>43</v>
      </c>
      <c r="C9" s="91" t="s">
        <v>44</v>
      </c>
      <c r="D9" s="110">
        <v>3869.5190860000002</v>
      </c>
      <c r="E9" s="211">
        <v>65.61503619732824</v>
      </c>
      <c r="F9" s="90">
        <v>323.029</v>
      </c>
      <c r="G9" s="90">
        <v>1660.1339</v>
      </c>
      <c r="H9" s="90">
        <v>565.497956</v>
      </c>
      <c r="I9" s="90">
        <v>255.32311</v>
      </c>
      <c r="J9" s="90">
        <v>588.50899</v>
      </c>
      <c r="K9" s="90">
        <v>477.02613</v>
      </c>
    </row>
    <row r="10" spans="1:11" ht="13.5">
      <c r="A10" s="93" t="s">
        <v>0</v>
      </c>
      <c r="B10" s="94" t="s">
        <v>156</v>
      </c>
      <c r="C10" s="93" t="s">
        <v>26</v>
      </c>
      <c r="D10" s="212">
        <v>1679.4248109999999</v>
      </c>
      <c r="E10" s="213">
        <v>28.477833372923726</v>
      </c>
      <c r="F10" s="95">
        <v>14.505999999999998</v>
      </c>
      <c r="G10" s="95">
        <v>461.91064</v>
      </c>
      <c r="H10" s="95">
        <v>350.460511</v>
      </c>
      <c r="I10" s="95">
        <v>124.11388</v>
      </c>
      <c r="J10" s="95">
        <v>304.16586</v>
      </c>
      <c r="K10" s="96">
        <v>424.26792</v>
      </c>
    </row>
    <row r="11" spans="1:11" ht="13.5">
      <c r="A11" s="97"/>
      <c r="B11" s="98" t="s">
        <v>214</v>
      </c>
      <c r="C11" s="99" t="s">
        <v>45</v>
      </c>
      <c r="D11" s="212">
        <v>1565.504946</v>
      </c>
      <c r="E11" s="214">
        <v>26.54610596715542</v>
      </c>
      <c r="F11" s="100">
        <v>13.201591</v>
      </c>
      <c r="G11" s="100">
        <v>454.65831</v>
      </c>
      <c r="H11" s="100">
        <v>317.900565</v>
      </c>
      <c r="I11" s="100">
        <v>104.67851</v>
      </c>
      <c r="J11" s="100">
        <v>292.85597</v>
      </c>
      <c r="K11" s="101">
        <v>382.21</v>
      </c>
    </row>
    <row r="12" spans="1:11" ht="13.5">
      <c r="A12" s="93" t="s">
        <v>1</v>
      </c>
      <c r="B12" s="102" t="s">
        <v>46</v>
      </c>
      <c r="C12" s="103" t="s">
        <v>27</v>
      </c>
      <c r="D12" s="212">
        <v>81.835581</v>
      </c>
      <c r="E12" s="213">
        <v>1.3876775098414351</v>
      </c>
      <c r="F12" s="95">
        <v>3.104</v>
      </c>
      <c r="G12" s="95">
        <v>42.26133</v>
      </c>
      <c r="H12" s="95">
        <v>21.038901000000003</v>
      </c>
      <c r="I12" s="95">
        <v>1.1219699999999997</v>
      </c>
      <c r="J12" s="95">
        <v>13.76776</v>
      </c>
      <c r="K12" s="96">
        <v>0.54162</v>
      </c>
    </row>
    <row r="13" spans="1:11" ht="13.5">
      <c r="A13" s="93" t="s">
        <v>5</v>
      </c>
      <c r="B13" s="94" t="s">
        <v>47</v>
      </c>
      <c r="C13" s="93" t="s">
        <v>28</v>
      </c>
      <c r="D13" s="212">
        <v>340.602736</v>
      </c>
      <c r="E13" s="213">
        <v>5.775565478513066</v>
      </c>
      <c r="F13" s="95">
        <v>48.187</v>
      </c>
      <c r="G13" s="95">
        <v>172.09409999999997</v>
      </c>
      <c r="H13" s="95">
        <v>30.124045999999996</v>
      </c>
      <c r="I13" s="95">
        <v>37.27324</v>
      </c>
      <c r="J13" s="95">
        <v>19.16314</v>
      </c>
      <c r="K13" s="96">
        <v>33.76121</v>
      </c>
    </row>
    <row r="14" spans="1:11" ht="13.5">
      <c r="A14" s="93" t="s">
        <v>6</v>
      </c>
      <c r="B14" s="94" t="s">
        <v>119</v>
      </c>
      <c r="C14" s="93" t="s">
        <v>30</v>
      </c>
      <c r="D14" s="212">
        <v>1385.6270140000001</v>
      </c>
      <c r="E14" s="213">
        <v>23.49593441948611</v>
      </c>
      <c r="F14" s="95">
        <v>220.936</v>
      </c>
      <c r="G14" s="95">
        <v>808.8944</v>
      </c>
      <c r="H14" s="95">
        <v>143.401804</v>
      </c>
      <c r="I14" s="95">
        <v>49.72617</v>
      </c>
      <c r="J14" s="95">
        <v>162.66864</v>
      </c>
      <c r="K14" s="96">
        <v>0</v>
      </c>
    </row>
    <row r="15" spans="1:11" ht="13.5">
      <c r="A15" s="93" t="s">
        <v>7</v>
      </c>
      <c r="B15" s="94" t="s">
        <v>120</v>
      </c>
      <c r="C15" s="93" t="s">
        <v>31</v>
      </c>
      <c r="D15" s="212">
        <v>0</v>
      </c>
      <c r="E15" s="213">
        <v>0</v>
      </c>
      <c r="F15" s="95">
        <v>0</v>
      </c>
      <c r="G15" s="95">
        <v>0</v>
      </c>
      <c r="H15" s="95">
        <v>0</v>
      </c>
      <c r="I15" s="95">
        <v>0</v>
      </c>
      <c r="J15" s="95">
        <v>0</v>
      </c>
      <c r="K15" s="96">
        <v>0</v>
      </c>
    </row>
    <row r="16" spans="1:11" ht="13.5">
      <c r="A16" s="93" t="s">
        <v>73</v>
      </c>
      <c r="B16" s="94" t="s">
        <v>118</v>
      </c>
      <c r="C16" s="93" t="s">
        <v>29</v>
      </c>
      <c r="D16" s="212">
        <v>313.423678</v>
      </c>
      <c r="E16" s="213">
        <v>5.314692994143756</v>
      </c>
      <c r="F16" s="95">
        <v>36.248000000000005</v>
      </c>
      <c r="G16" s="95">
        <v>166.30468000000002</v>
      </c>
      <c r="H16" s="95">
        <v>16.642068</v>
      </c>
      <c r="I16" s="95">
        <v>24.334850000000003</v>
      </c>
      <c r="J16" s="95">
        <v>69.89408</v>
      </c>
      <c r="K16" s="96">
        <v>0</v>
      </c>
    </row>
    <row r="17" spans="1:11" ht="13.5">
      <c r="A17" s="93"/>
      <c r="B17" s="94" t="s">
        <v>215</v>
      </c>
      <c r="C17" s="93" t="s">
        <v>216</v>
      </c>
      <c r="D17" s="212">
        <v>0</v>
      </c>
      <c r="E17" s="213">
        <v>0</v>
      </c>
      <c r="F17" s="95">
        <v>0</v>
      </c>
      <c r="G17" s="95">
        <v>0</v>
      </c>
      <c r="H17" s="95">
        <v>0</v>
      </c>
      <c r="I17" s="95">
        <v>0</v>
      </c>
      <c r="J17" s="95">
        <v>0</v>
      </c>
      <c r="K17" s="96">
        <v>0</v>
      </c>
    </row>
    <row r="18" spans="1:11" ht="13.5">
      <c r="A18" s="93" t="s">
        <v>116</v>
      </c>
      <c r="B18" s="94" t="s">
        <v>48</v>
      </c>
      <c r="C18" s="93" t="s">
        <v>32</v>
      </c>
      <c r="D18" s="212">
        <v>46.976306</v>
      </c>
      <c r="E18" s="213">
        <v>0.7965723776266618</v>
      </c>
      <c r="F18" s="95">
        <v>0.046</v>
      </c>
      <c r="G18" s="95">
        <v>5.55076</v>
      </c>
      <c r="H18" s="95">
        <v>3.830626</v>
      </c>
      <c r="I18" s="95">
        <v>18.753</v>
      </c>
      <c r="J18" s="95">
        <v>4.44617</v>
      </c>
      <c r="K18" s="96">
        <v>14.34975</v>
      </c>
    </row>
    <row r="19" spans="1:11" ht="13.5">
      <c r="A19" s="93" t="s">
        <v>117</v>
      </c>
      <c r="B19" s="94" t="s">
        <v>49</v>
      </c>
      <c r="C19" s="93" t="s">
        <v>33</v>
      </c>
      <c r="D19" s="212">
        <v>0</v>
      </c>
      <c r="E19" s="213">
        <v>0</v>
      </c>
      <c r="F19" s="95">
        <v>0</v>
      </c>
      <c r="G19" s="95">
        <v>0</v>
      </c>
      <c r="H19" s="95">
        <v>0</v>
      </c>
      <c r="I19" s="95">
        <v>0</v>
      </c>
      <c r="J19" s="95">
        <v>0</v>
      </c>
      <c r="K19" s="96">
        <v>0</v>
      </c>
    </row>
    <row r="20" spans="1:11" ht="13.5">
      <c r="A20" s="93" t="s">
        <v>217</v>
      </c>
      <c r="B20" s="94" t="s">
        <v>50</v>
      </c>
      <c r="C20" s="93" t="s">
        <v>34</v>
      </c>
      <c r="D20" s="212">
        <v>21.626959999999997</v>
      </c>
      <c r="E20" s="213">
        <v>0.36672613099967266</v>
      </c>
      <c r="F20" s="95">
        <v>0</v>
      </c>
      <c r="G20" s="95">
        <v>3.11799</v>
      </c>
      <c r="H20" s="95">
        <v>0</v>
      </c>
      <c r="I20" s="95">
        <v>0</v>
      </c>
      <c r="J20" s="95">
        <v>14.40334</v>
      </c>
      <c r="K20" s="96">
        <v>4.10563</v>
      </c>
    </row>
    <row r="21" spans="1:11" ht="13.5">
      <c r="A21" s="91">
        <v>2</v>
      </c>
      <c r="B21" s="92" t="s">
        <v>51</v>
      </c>
      <c r="C21" s="91" t="s">
        <v>109</v>
      </c>
      <c r="D21" s="110">
        <v>1833.5890100000001</v>
      </c>
      <c r="E21" s="215">
        <v>31.091979801175025</v>
      </c>
      <c r="F21" s="90">
        <v>220.339</v>
      </c>
      <c r="G21" s="90">
        <v>683.1016999999999</v>
      </c>
      <c r="H21" s="90">
        <v>258.62678999999997</v>
      </c>
      <c r="I21" s="90">
        <v>188.59875</v>
      </c>
      <c r="J21" s="90">
        <v>252.15983</v>
      </c>
      <c r="K21" s="90">
        <v>230.76294000000001</v>
      </c>
    </row>
    <row r="22" spans="1:11" ht="13.5">
      <c r="A22" s="93" t="s">
        <v>2</v>
      </c>
      <c r="B22" s="94" t="s">
        <v>111</v>
      </c>
      <c r="C22" s="93" t="s">
        <v>22</v>
      </c>
      <c r="D22" s="212">
        <v>51.125458</v>
      </c>
      <c r="E22" s="213">
        <v>0.8669291203167836</v>
      </c>
      <c r="F22" s="95">
        <v>0.654</v>
      </c>
      <c r="G22" s="95">
        <v>48.01182</v>
      </c>
      <c r="H22" s="95">
        <v>0.020348</v>
      </c>
      <c r="I22" s="95">
        <v>2.43929</v>
      </c>
      <c r="J22" s="95">
        <v>0</v>
      </c>
      <c r="K22" s="96">
        <v>0</v>
      </c>
    </row>
    <row r="23" spans="1:11" ht="13.5">
      <c r="A23" s="93" t="s">
        <v>4</v>
      </c>
      <c r="B23" s="94" t="s">
        <v>112</v>
      </c>
      <c r="C23" s="93" t="s">
        <v>23</v>
      </c>
      <c r="D23" s="212">
        <v>3.008782</v>
      </c>
      <c r="E23" s="213">
        <v>0.05101960617125372</v>
      </c>
      <c r="F23" s="95">
        <v>0.538</v>
      </c>
      <c r="G23" s="95">
        <v>0.20225</v>
      </c>
      <c r="H23" s="95">
        <v>0.211652</v>
      </c>
      <c r="I23" s="95">
        <v>1.85817</v>
      </c>
      <c r="J23" s="95">
        <v>0.19871</v>
      </c>
      <c r="K23" s="96">
        <v>0</v>
      </c>
    </row>
    <row r="24" spans="1:11" ht="13.5">
      <c r="A24" s="93" t="s">
        <v>8</v>
      </c>
      <c r="B24" s="94" t="s">
        <v>175</v>
      </c>
      <c r="C24" s="93" t="s">
        <v>176</v>
      </c>
      <c r="D24" s="212">
        <v>0</v>
      </c>
      <c r="E24" s="213">
        <v>0</v>
      </c>
      <c r="F24" s="95">
        <v>0</v>
      </c>
      <c r="G24" s="95">
        <v>0</v>
      </c>
      <c r="H24" s="95">
        <v>0</v>
      </c>
      <c r="I24" s="95">
        <v>0</v>
      </c>
      <c r="J24" s="95">
        <v>0</v>
      </c>
      <c r="K24" s="96">
        <v>0</v>
      </c>
    </row>
    <row r="25" spans="1:11" ht="13.5">
      <c r="A25" s="93" t="s">
        <v>9</v>
      </c>
      <c r="B25" s="94" t="s">
        <v>123</v>
      </c>
      <c r="C25" s="93" t="s">
        <v>75</v>
      </c>
      <c r="D25" s="212">
        <v>112.35912</v>
      </c>
      <c r="E25" s="213">
        <v>1.9052620137147314</v>
      </c>
      <c r="F25" s="95">
        <v>0</v>
      </c>
      <c r="G25" s="95">
        <v>102.40932</v>
      </c>
      <c r="H25" s="95">
        <v>0</v>
      </c>
      <c r="I25" s="95">
        <v>3.82116</v>
      </c>
      <c r="J25" s="95">
        <v>6.12864</v>
      </c>
      <c r="K25" s="96">
        <v>0</v>
      </c>
    </row>
    <row r="26" spans="1:11" ht="13.5">
      <c r="A26" s="93" t="s">
        <v>10</v>
      </c>
      <c r="B26" s="94" t="s">
        <v>124</v>
      </c>
      <c r="C26" s="93" t="s">
        <v>71</v>
      </c>
      <c r="D26" s="212">
        <v>20.940516000000002</v>
      </c>
      <c r="E26" s="213">
        <v>0.3550861708634382</v>
      </c>
      <c r="F26" s="95">
        <v>11.374246</v>
      </c>
      <c r="G26" s="95">
        <v>6.00449</v>
      </c>
      <c r="H26" s="95">
        <v>0.5</v>
      </c>
      <c r="I26" s="95">
        <v>2.73822</v>
      </c>
      <c r="J26" s="95">
        <v>0</v>
      </c>
      <c r="K26" s="96">
        <v>0.32356</v>
      </c>
    </row>
    <row r="27" spans="1:11" ht="13.5">
      <c r="A27" s="93" t="s">
        <v>11</v>
      </c>
      <c r="B27" s="94" t="s">
        <v>125</v>
      </c>
      <c r="C27" s="93" t="s">
        <v>19</v>
      </c>
      <c r="D27" s="212">
        <v>45.369278</v>
      </c>
      <c r="E27" s="213">
        <v>0.7693221695138184</v>
      </c>
      <c r="F27" s="95">
        <v>1.525206</v>
      </c>
      <c r="G27" s="95">
        <v>29.83842</v>
      </c>
      <c r="H27" s="95">
        <v>11.366492</v>
      </c>
      <c r="I27" s="95">
        <v>2.45485</v>
      </c>
      <c r="J27" s="95">
        <v>0</v>
      </c>
      <c r="K27" s="96">
        <v>0.18431</v>
      </c>
    </row>
    <row r="28" spans="1:11" ht="13.5">
      <c r="A28" s="93" t="s">
        <v>67</v>
      </c>
      <c r="B28" s="94" t="s">
        <v>126</v>
      </c>
      <c r="C28" s="93" t="s">
        <v>56</v>
      </c>
      <c r="D28" s="212">
        <v>0</v>
      </c>
      <c r="E28" s="213">
        <v>0</v>
      </c>
      <c r="F28" s="95">
        <v>0</v>
      </c>
      <c r="G28" s="95">
        <v>0</v>
      </c>
      <c r="H28" s="95">
        <v>0</v>
      </c>
      <c r="I28" s="95">
        <v>0</v>
      </c>
      <c r="J28" s="95">
        <v>0</v>
      </c>
      <c r="K28" s="96">
        <v>0</v>
      </c>
    </row>
    <row r="29" spans="1:11" ht="13.5">
      <c r="A29" s="93" t="s">
        <v>68</v>
      </c>
      <c r="B29" s="94" t="s">
        <v>168</v>
      </c>
      <c r="C29" s="93" t="s">
        <v>66</v>
      </c>
      <c r="D29" s="212">
        <v>123.85855</v>
      </c>
      <c r="E29" s="213">
        <v>2.100256662643733</v>
      </c>
      <c r="F29" s="95">
        <v>0</v>
      </c>
      <c r="G29" s="95">
        <v>121.53796</v>
      </c>
      <c r="H29" s="95">
        <v>0</v>
      </c>
      <c r="I29" s="95">
        <v>0.07323</v>
      </c>
      <c r="J29" s="95">
        <v>0</v>
      </c>
      <c r="K29" s="96">
        <v>2.24736</v>
      </c>
    </row>
    <row r="30" spans="1:11" ht="13.5">
      <c r="A30" s="91" t="s">
        <v>127</v>
      </c>
      <c r="B30" s="162" t="s">
        <v>121</v>
      </c>
      <c r="C30" s="161" t="s">
        <v>122</v>
      </c>
      <c r="D30" s="110">
        <v>895.900831</v>
      </c>
      <c r="E30" s="110">
        <v>15.191698024688705</v>
      </c>
      <c r="F30" s="163">
        <v>109.334489</v>
      </c>
      <c r="G30" s="90">
        <v>243.84055999999998</v>
      </c>
      <c r="H30" s="163">
        <v>146.42666200000002</v>
      </c>
      <c r="I30" s="163">
        <v>115.70625999999997</v>
      </c>
      <c r="J30" s="163">
        <v>130.17523</v>
      </c>
      <c r="K30" s="163">
        <v>150.41763</v>
      </c>
    </row>
    <row r="31" spans="1:13" ht="13.5">
      <c r="A31" s="97"/>
      <c r="B31" s="104" t="s">
        <v>158</v>
      </c>
      <c r="C31" s="97" t="s">
        <v>57</v>
      </c>
      <c r="D31" s="212">
        <v>608.446555</v>
      </c>
      <c r="E31" s="213">
        <v>10.317365502836715</v>
      </c>
      <c r="F31" s="95">
        <v>62.532000999999994</v>
      </c>
      <c r="G31" s="95">
        <v>166.46342</v>
      </c>
      <c r="H31" s="95">
        <v>109.819334</v>
      </c>
      <c r="I31" s="95">
        <v>85.8051</v>
      </c>
      <c r="J31" s="95">
        <v>74.24096</v>
      </c>
      <c r="K31" s="96">
        <v>109.58574</v>
      </c>
      <c r="M31" s="209"/>
    </row>
    <row r="32" spans="1:11" ht="13.5">
      <c r="A32" s="97"/>
      <c r="B32" s="104" t="s">
        <v>163</v>
      </c>
      <c r="C32" s="97" t="s">
        <v>58</v>
      </c>
      <c r="D32" s="212">
        <v>119.976283</v>
      </c>
      <c r="E32" s="213">
        <v>2.0344254613830057</v>
      </c>
      <c r="F32" s="95">
        <v>26.332156</v>
      </c>
      <c r="G32" s="95">
        <v>21.95931</v>
      </c>
      <c r="H32" s="95">
        <v>9.019017</v>
      </c>
      <c r="I32" s="95">
        <v>4.62704</v>
      </c>
      <c r="J32" s="95">
        <v>34.52498</v>
      </c>
      <c r="K32" s="96">
        <v>23.51378</v>
      </c>
    </row>
    <row r="33" spans="1:11" ht="13.5">
      <c r="A33" s="97"/>
      <c r="B33" s="104" t="s">
        <v>218</v>
      </c>
      <c r="C33" s="97" t="s">
        <v>52</v>
      </c>
      <c r="D33" s="212">
        <v>3.429037</v>
      </c>
      <c r="E33" s="213">
        <v>0.05814582687833726</v>
      </c>
      <c r="F33" s="100">
        <v>2.897344</v>
      </c>
      <c r="G33" s="95">
        <v>0.05758</v>
      </c>
      <c r="H33" s="95">
        <v>0.041023</v>
      </c>
      <c r="I33" s="95">
        <v>0</v>
      </c>
      <c r="J33" s="95">
        <v>0</v>
      </c>
      <c r="K33" s="96">
        <v>0.43309</v>
      </c>
    </row>
    <row r="34" spans="1:11" ht="13.5">
      <c r="A34" s="97"/>
      <c r="B34" s="104" t="s">
        <v>219</v>
      </c>
      <c r="C34" s="97" t="s">
        <v>53</v>
      </c>
      <c r="D34" s="212">
        <v>10.405795</v>
      </c>
      <c r="E34" s="213">
        <v>0.17644999298679698</v>
      </c>
      <c r="F34" s="100">
        <v>1.012843</v>
      </c>
      <c r="G34" s="95">
        <v>0.01307</v>
      </c>
      <c r="H34" s="95">
        <v>8.639442</v>
      </c>
      <c r="I34" s="95">
        <v>0.47543</v>
      </c>
      <c r="J34" s="95">
        <v>0.10557</v>
      </c>
      <c r="K34" s="96">
        <v>0.15944</v>
      </c>
    </row>
    <row r="35" spans="1:11" ht="13.5">
      <c r="A35" s="97"/>
      <c r="B35" s="104" t="s">
        <v>220</v>
      </c>
      <c r="C35" s="97" t="s">
        <v>54</v>
      </c>
      <c r="D35" s="212">
        <v>28.389989999999997</v>
      </c>
      <c r="E35" s="213">
        <v>0.481406133447299</v>
      </c>
      <c r="F35" s="100">
        <v>6.894636</v>
      </c>
      <c r="G35" s="95">
        <v>4.58792</v>
      </c>
      <c r="H35" s="95">
        <v>2.329114</v>
      </c>
      <c r="I35" s="95">
        <v>10.21239</v>
      </c>
      <c r="J35" s="95">
        <v>2.17562</v>
      </c>
      <c r="K35" s="96">
        <v>2.19031</v>
      </c>
    </row>
    <row r="36" spans="1:11" ht="13.5">
      <c r="A36" s="97"/>
      <c r="B36" s="104" t="s">
        <v>221</v>
      </c>
      <c r="C36" s="97" t="s">
        <v>55</v>
      </c>
      <c r="D36" s="212">
        <v>9.142001</v>
      </c>
      <c r="E36" s="213">
        <v>0.1550199684248336</v>
      </c>
      <c r="F36" s="100">
        <v>1.886057</v>
      </c>
      <c r="G36" s="95">
        <v>1.31472</v>
      </c>
      <c r="H36" s="95">
        <v>0.928914</v>
      </c>
      <c r="I36" s="95">
        <v>1.47108</v>
      </c>
      <c r="J36" s="95">
        <v>1.24344</v>
      </c>
      <c r="K36" s="96">
        <v>2.29779</v>
      </c>
    </row>
    <row r="37" spans="1:11" ht="13.5">
      <c r="A37" s="97"/>
      <c r="B37" s="104" t="s">
        <v>159</v>
      </c>
      <c r="C37" s="97" t="s">
        <v>20</v>
      </c>
      <c r="D37" s="212">
        <v>6.366381</v>
      </c>
      <c r="E37" s="213">
        <v>0.10795406624878519</v>
      </c>
      <c r="F37" s="100">
        <v>3.750631</v>
      </c>
      <c r="G37" s="95">
        <v>0.50747</v>
      </c>
      <c r="H37" s="95">
        <v>0.22963</v>
      </c>
      <c r="I37" s="95">
        <v>0.93567</v>
      </c>
      <c r="J37" s="95">
        <v>0.34281999999999996</v>
      </c>
      <c r="K37" s="96">
        <v>0.60016</v>
      </c>
    </row>
    <row r="38" spans="1:11" ht="13.5">
      <c r="A38" s="97"/>
      <c r="B38" s="104" t="s">
        <v>164</v>
      </c>
      <c r="C38" s="97" t="s">
        <v>21</v>
      </c>
      <c r="D38" s="212">
        <v>0.45601200000000003</v>
      </c>
      <c r="E38" s="213">
        <v>0.007732548469568666</v>
      </c>
      <c r="F38" s="100">
        <v>0</v>
      </c>
      <c r="G38" s="95">
        <v>0</v>
      </c>
      <c r="H38" s="95">
        <v>0.132232</v>
      </c>
      <c r="I38" s="95">
        <v>0.29306</v>
      </c>
      <c r="J38" s="95">
        <v>0.03072</v>
      </c>
      <c r="K38" s="96">
        <v>0</v>
      </c>
    </row>
    <row r="39" spans="1:11" ht="13.5">
      <c r="A39" s="97"/>
      <c r="B39" s="104" t="s">
        <v>222</v>
      </c>
      <c r="C39" s="97" t="s">
        <v>223</v>
      </c>
      <c r="D39" s="212">
        <v>0</v>
      </c>
      <c r="E39" s="213">
        <v>0</v>
      </c>
      <c r="F39" s="95">
        <v>0</v>
      </c>
      <c r="G39" s="95">
        <v>0</v>
      </c>
      <c r="H39" s="95">
        <v>0</v>
      </c>
      <c r="I39" s="95">
        <v>0</v>
      </c>
      <c r="J39" s="95">
        <v>0</v>
      </c>
      <c r="K39" s="96">
        <v>0</v>
      </c>
    </row>
    <row r="40" spans="1:11" ht="13.5">
      <c r="A40" s="97"/>
      <c r="B40" s="104" t="s">
        <v>160</v>
      </c>
      <c r="C40" s="97" t="s">
        <v>105</v>
      </c>
      <c r="D40" s="212">
        <v>12.507660999999999</v>
      </c>
      <c r="E40" s="213">
        <v>0.2120911180482831</v>
      </c>
      <c r="F40" s="95">
        <v>2.802821</v>
      </c>
      <c r="G40" s="95">
        <v>0.99932</v>
      </c>
      <c r="H40" s="95">
        <v>0</v>
      </c>
      <c r="I40" s="95">
        <v>0</v>
      </c>
      <c r="J40" s="95">
        <v>8.70552</v>
      </c>
      <c r="K40" s="96">
        <v>0</v>
      </c>
    </row>
    <row r="41" spans="1:11" ht="13.5">
      <c r="A41" s="97"/>
      <c r="B41" s="104" t="s">
        <v>141</v>
      </c>
      <c r="C41" s="97" t="s">
        <v>42</v>
      </c>
      <c r="D41" s="212">
        <v>13.348728999999999</v>
      </c>
      <c r="E41" s="213">
        <v>0.22635302141092087</v>
      </c>
      <c r="F41" s="95">
        <v>0</v>
      </c>
      <c r="G41" s="95">
        <v>4.54353</v>
      </c>
      <c r="H41" s="95">
        <v>2.039839</v>
      </c>
      <c r="I41" s="95">
        <v>6.71947</v>
      </c>
      <c r="J41" s="95">
        <v>0.01818</v>
      </c>
      <c r="K41" s="96">
        <v>0.02771</v>
      </c>
    </row>
    <row r="42" spans="1:11" ht="13.5">
      <c r="A42" s="97"/>
      <c r="B42" s="104" t="s">
        <v>145</v>
      </c>
      <c r="C42" s="97" t="s">
        <v>62</v>
      </c>
      <c r="D42" s="212">
        <v>6.101170000000001</v>
      </c>
      <c r="E42" s="213">
        <v>0.10345691066480325</v>
      </c>
      <c r="F42" s="95">
        <v>0.039</v>
      </c>
      <c r="G42" s="95">
        <v>2.25965</v>
      </c>
      <c r="H42" s="95">
        <v>1.50538</v>
      </c>
      <c r="I42" s="95">
        <v>1.65195</v>
      </c>
      <c r="J42" s="95">
        <v>0.64519</v>
      </c>
      <c r="K42" s="96">
        <v>0</v>
      </c>
    </row>
    <row r="43" spans="1:11" ht="13.5">
      <c r="A43" s="97"/>
      <c r="B43" s="104" t="s">
        <v>224</v>
      </c>
      <c r="C43" s="97" t="s">
        <v>36</v>
      </c>
      <c r="D43" s="212">
        <v>75.74119599999999</v>
      </c>
      <c r="E43" s="213">
        <v>1.2843356517221043</v>
      </c>
      <c r="F43" s="95">
        <v>1.187</v>
      </c>
      <c r="G43" s="95">
        <v>41.13457</v>
      </c>
      <c r="H43" s="95">
        <v>11.480836</v>
      </c>
      <c r="I43" s="95">
        <v>3.51507</v>
      </c>
      <c r="J43" s="95">
        <v>7.76603</v>
      </c>
      <c r="K43" s="96">
        <v>10.65769</v>
      </c>
    </row>
    <row r="44" spans="1:11" ht="13.5">
      <c r="A44" s="97"/>
      <c r="B44" s="104" t="s">
        <v>165</v>
      </c>
      <c r="C44" s="97" t="s">
        <v>38</v>
      </c>
      <c r="D44" s="212">
        <v>0</v>
      </c>
      <c r="E44" s="213">
        <v>0</v>
      </c>
      <c r="F44" s="95">
        <v>0</v>
      </c>
      <c r="G44" s="95">
        <v>0</v>
      </c>
      <c r="H44" s="95">
        <v>0</v>
      </c>
      <c r="I44" s="95">
        <v>0</v>
      </c>
      <c r="J44" s="95">
        <v>0</v>
      </c>
      <c r="K44" s="96">
        <v>0</v>
      </c>
    </row>
    <row r="45" spans="1:11" ht="13.5">
      <c r="A45" s="97"/>
      <c r="B45" s="104" t="s">
        <v>166</v>
      </c>
      <c r="C45" s="97" t="s">
        <v>39</v>
      </c>
      <c r="D45" s="212">
        <v>0</v>
      </c>
      <c r="E45" s="213">
        <v>0</v>
      </c>
      <c r="F45" s="95">
        <v>0</v>
      </c>
      <c r="G45" s="95">
        <v>0</v>
      </c>
      <c r="H45" s="95">
        <v>0</v>
      </c>
      <c r="I45" s="95">
        <v>0</v>
      </c>
      <c r="J45" s="95">
        <v>0</v>
      </c>
      <c r="K45" s="96">
        <v>0</v>
      </c>
    </row>
    <row r="46" spans="1:11" ht="13.5">
      <c r="A46" s="97"/>
      <c r="B46" s="104" t="s">
        <v>167</v>
      </c>
      <c r="C46" s="97" t="s">
        <v>61</v>
      </c>
      <c r="D46" s="212">
        <v>1.5900210000000001</v>
      </c>
      <c r="E46" s="213">
        <v>0.02696182216725007</v>
      </c>
      <c r="F46" s="95">
        <v>0</v>
      </c>
      <c r="G46" s="95">
        <v>0</v>
      </c>
      <c r="H46" s="95">
        <v>0.261901</v>
      </c>
      <c r="I46" s="95">
        <v>0</v>
      </c>
      <c r="J46" s="95">
        <v>0.3762</v>
      </c>
      <c r="K46" s="96">
        <v>0.95192</v>
      </c>
    </row>
    <row r="47" spans="1:11" ht="13.5">
      <c r="A47" s="93" t="s">
        <v>129</v>
      </c>
      <c r="B47" s="94" t="s">
        <v>179</v>
      </c>
      <c r="C47" s="93" t="s">
        <v>180</v>
      </c>
      <c r="D47" s="212">
        <v>0</v>
      </c>
      <c r="E47" s="213">
        <v>0</v>
      </c>
      <c r="F47" s="95">
        <v>0</v>
      </c>
      <c r="G47" s="95">
        <v>0</v>
      </c>
      <c r="H47" s="95">
        <v>0</v>
      </c>
      <c r="I47" s="95">
        <v>0</v>
      </c>
      <c r="J47" s="95">
        <v>0</v>
      </c>
      <c r="K47" s="96">
        <v>0</v>
      </c>
    </row>
    <row r="48" spans="1:11" ht="13.5">
      <c r="A48" s="93" t="s">
        <v>139</v>
      </c>
      <c r="B48" s="94" t="s">
        <v>146</v>
      </c>
      <c r="C48" s="93" t="s">
        <v>59</v>
      </c>
      <c r="D48" s="212">
        <v>6.204555</v>
      </c>
      <c r="E48" s="213">
        <v>0.10520999945090176</v>
      </c>
      <c r="F48" s="95">
        <v>1.074288</v>
      </c>
      <c r="G48" s="95">
        <v>1.2959</v>
      </c>
      <c r="H48" s="95">
        <v>1.091797</v>
      </c>
      <c r="I48" s="95">
        <v>0.73555</v>
      </c>
      <c r="J48" s="95">
        <v>1.12201</v>
      </c>
      <c r="K48" s="96">
        <v>0.88501</v>
      </c>
    </row>
    <row r="49" spans="1:11" ht="13.5">
      <c r="A49" s="93" t="s">
        <v>183</v>
      </c>
      <c r="B49" s="94" t="s">
        <v>147</v>
      </c>
      <c r="C49" s="93" t="s">
        <v>60</v>
      </c>
      <c r="D49" s="212">
        <v>19.546069</v>
      </c>
      <c r="E49" s="213">
        <v>0.33144067685068274</v>
      </c>
      <c r="F49" s="95">
        <v>14.931868999999999</v>
      </c>
      <c r="G49" s="95">
        <v>0.26196</v>
      </c>
      <c r="H49" s="95">
        <v>3.31</v>
      </c>
      <c r="I49" s="95">
        <v>0.73437</v>
      </c>
      <c r="J49" s="95">
        <v>0</v>
      </c>
      <c r="K49" s="96">
        <v>0.30787</v>
      </c>
    </row>
    <row r="50" spans="1:11" ht="13.5">
      <c r="A50" s="93" t="s">
        <v>131</v>
      </c>
      <c r="B50" s="94" t="s">
        <v>142</v>
      </c>
      <c r="C50" s="93" t="s">
        <v>3</v>
      </c>
      <c r="D50" s="212">
        <v>44.02505000000001</v>
      </c>
      <c r="E50" s="213">
        <v>0.7465282339065288</v>
      </c>
      <c r="F50" s="95">
        <v>0</v>
      </c>
      <c r="G50" s="95">
        <v>0</v>
      </c>
      <c r="H50" s="95">
        <v>0</v>
      </c>
      <c r="I50" s="95">
        <v>0</v>
      </c>
      <c r="J50" s="95">
        <v>0</v>
      </c>
      <c r="K50" s="96">
        <v>44.02505000000001</v>
      </c>
    </row>
    <row r="51" spans="1:11" ht="13.5">
      <c r="A51" s="93" t="s">
        <v>132</v>
      </c>
      <c r="B51" s="94" t="s">
        <v>143</v>
      </c>
      <c r="C51" s="93" t="s">
        <v>35</v>
      </c>
      <c r="D51" s="212">
        <v>302.11625499999997</v>
      </c>
      <c r="E51" s="213">
        <v>5.122954188118002</v>
      </c>
      <c r="F51" s="95">
        <v>48.899</v>
      </c>
      <c r="G51" s="95">
        <v>61.33263</v>
      </c>
      <c r="H51" s="95">
        <v>77.056965</v>
      </c>
      <c r="I51" s="95">
        <v>54.179309999999994</v>
      </c>
      <c r="J51" s="95">
        <v>60.64835</v>
      </c>
      <c r="K51" s="96">
        <v>0</v>
      </c>
    </row>
    <row r="52" spans="1:11" ht="13.5">
      <c r="A52" s="93" t="s">
        <v>133</v>
      </c>
      <c r="B52" s="94" t="s">
        <v>161</v>
      </c>
      <c r="C52" s="93" t="s">
        <v>24</v>
      </c>
      <c r="D52" s="212">
        <v>9.656601</v>
      </c>
      <c r="E52" s="213">
        <v>0.1637459875700316</v>
      </c>
      <c r="F52" s="95">
        <v>5.238</v>
      </c>
      <c r="G52" s="95">
        <v>0.6048</v>
      </c>
      <c r="H52" s="95">
        <v>0.700821</v>
      </c>
      <c r="I52" s="95">
        <v>1.5113800000000002</v>
      </c>
      <c r="J52" s="95">
        <v>0.86423</v>
      </c>
      <c r="K52" s="96">
        <v>0.73737</v>
      </c>
    </row>
    <row r="53" spans="1:11" ht="13.5">
      <c r="A53" s="93" t="s">
        <v>134</v>
      </c>
      <c r="B53" s="94" t="s">
        <v>144</v>
      </c>
      <c r="C53" s="93" t="s">
        <v>70</v>
      </c>
      <c r="D53" s="212">
        <v>2.0519789999999998</v>
      </c>
      <c r="E53" s="213">
        <v>0.034795196345791424</v>
      </c>
      <c r="F53" s="95">
        <v>1.331959</v>
      </c>
      <c r="G53" s="95">
        <v>0.16025</v>
      </c>
      <c r="H53" s="95">
        <v>0</v>
      </c>
      <c r="I53" s="95">
        <v>0.55977</v>
      </c>
      <c r="J53" s="95">
        <v>0</v>
      </c>
      <c r="K53" s="96">
        <v>0</v>
      </c>
    </row>
    <row r="54" spans="1:11" ht="13.5">
      <c r="A54" s="93" t="s">
        <v>135</v>
      </c>
      <c r="B54" s="94" t="s">
        <v>181</v>
      </c>
      <c r="C54" s="93" t="s">
        <v>182</v>
      </c>
      <c r="D54" s="212">
        <v>0</v>
      </c>
      <c r="E54" s="213">
        <v>0</v>
      </c>
      <c r="F54" s="95">
        <v>0</v>
      </c>
      <c r="G54" s="105">
        <v>0</v>
      </c>
      <c r="H54" s="105">
        <v>0</v>
      </c>
      <c r="I54" s="105">
        <v>0</v>
      </c>
      <c r="J54" s="105">
        <v>0</v>
      </c>
      <c r="K54" s="106">
        <v>0</v>
      </c>
    </row>
    <row r="55" spans="1:11" ht="13.5">
      <c r="A55" s="93" t="s">
        <v>184</v>
      </c>
      <c r="B55" s="107" t="s">
        <v>148</v>
      </c>
      <c r="C55" s="93" t="s">
        <v>63</v>
      </c>
      <c r="D55" s="212">
        <v>9.740899</v>
      </c>
      <c r="E55" s="213">
        <v>0.16517542006498281</v>
      </c>
      <c r="F55" s="95">
        <v>0.146</v>
      </c>
      <c r="G55" s="95">
        <v>1.24292</v>
      </c>
      <c r="H55" s="95">
        <v>2.930089</v>
      </c>
      <c r="I55" s="95">
        <v>0.00831</v>
      </c>
      <c r="J55" s="95">
        <v>3.31782</v>
      </c>
      <c r="K55" s="96">
        <v>2.09576</v>
      </c>
    </row>
    <row r="56" spans="1:11" ht="13.5">
      <c r="A56" s="93" t="s">
        <v>185</v>
      </c>
      <c r="B56" s="107" t="s">
        <v>78</v>
      </c>
      <c r="C56" s="93" t="s">
        <v>64</v>
      </c>
      <c r="D56" s="212">
        <v>129.3072</v>
      </c>
      <c r="E56" s="213">
        <v>2.1926488589427673</v>
      </c>
      <c r="F56" s="95">
        <v>8.264</v>
      </c>
      <c r="G56" s="95">
        <v>43.25159</v>
      </c>
      <c r="H56" s="95">
        <v>13.91227</v>
      </c>
      <c r="I56" s="95">
        <v>1.77888</v>
      </c>
      <c r="J56" s="95">
        <v>39.05402</v>
      </c>
      <c r="K56" s="96">
        <v>23.04644</v>
      </c>
    </row>
    <row r="57" spans="1:11" ht="13.5">
      <c r="A57" s="93" t="s">
        <v>186</v>
      </c>
      <c r="B57" s="107" t="s">
        <v>69</v>
      </c>
      <c r="C57" s="93" t="s">
        <v>65</v>
      </c>
      <c r="D57" s="212">
        <v>58.37792399999999</v>
      </c>
      <c r="E57" s="213">
        <v>0.9899084385559938</v>
      </c>
      <c r="F57" s="108">
        <v>17.028</v>
      </c>
      <c r="G57" s="108">
        <v>23.10683</v>
      </c>
      <c r="H57" s="108">
        <v>1.099694</v>
      </c>
      <c r="I57" s="108">
        <v>0</v>
      </c>
      <c r="J57" s="108">
        <v>10.65082</v>
      </c>
      <c r="K57" s="109">
        <v>6.49258</v>
      </c>
    </row>
    <row r="58" spans="1:11" ht="13.5">
      <c r="A58" s="93" t="s">
        <v>187</v>
      </c>
      <c r="B58" s="107" t="s">
        <v>162</v>
      </c>
      <c r="C58" s="93" t="s">
        <v>37</v>
      </c>
      <c r="D58" s="212">
        <v>0</v>
      </c>
      <c r="E58" s="213">
        <v>0</v>
      </c>
      <c r="F58" s="108">
        <v>0</v>
      </c>
      <c r="G58" s="108">
        <v>0</v>
      </c>
      <c r="H58" s="108">
        <v>0</v>
      </c>
      <c r="I58" s="108">
        <v>0</v>
      </c>
      <c r="J58" s="108">
        <v>0</v>
      </c>
      <c r="K58" s="109">
        <v>0</v>
      </c>
    </row>
    <row r="59" spans="1:11" ht="13.5">
      <c r="A59" s="91">
        <v>3</v>
      </c>
      <c r="B59" s="92" t="s">
        <v>140</v>
      </c>
      <c r="C59" s="91" t="s">
        <v>74</v>
      </c>
      <c r="D59" s="110">
        <v>194.19732399999998</v>
      </c>
      <c r="E59" s="210">
        <v>3.292984001496737</v>
      </c>
      <c r="F59" s="110">
        <v>13.001999999999999</v>
      </c>
      <c r="G59" s="111">
        <v>93.21065</v>
      </c>
      <c r="H59" s="111">
        <v>12.019234</v>
      </c>
      <c r="I59" s="111">
        <v>25.256809999999998</v>
      </c>
      <c r="J59" s="111">
        <v>16.98652</v>
      </c>
      <c r="K59" s="112">
        <v>33.72211</v>
      </c>
    </row>
  </sheetData>
  <sheetProtection/>
  <mergeCells count="8">
    <mergeCell ref="A5:A6"/>
    <mergeCell ref="B5:B6"/>
    <mergeCell ref="C5:C6"/>
    <mergeCell ref="F5:K5"/>
    <mergeCell ref="A3:K3"/>
    <mergeCell ref="A1:B1"/>
    <mergeCell ref="D5:E5"/>
    <mergeCell ref="A2:K2"/>
  </mergeCells>
  <printOptions horizontalCentered="1"/>
  <pageMargins left="0.405511811" right="0.2" top="0.5" bottom="0.34" header="0" footer="0"/>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K59"/>
  <sheetViews>
    <sheetView showZeros="0" zoomScalePageLayoutView="0" workbookViewId="0" topLeftCell="A1">
      <selection activeCell="F59" sqref="F59"/>
    </sheetView>
  </sheetViews>
  <sheetFormatPr defaultColWidth="9.140625" defaultRowHeight="12.75"/>
  <cols>
    <col min="1" max="1" width="4.421875" style="21" bestFit="1" customWidth="1"/>
    <col min="2" max="2" width="41.00390625" style="20" bestFit="1" customWidth="1"/>
    <col min="3" max="3" width="5.57421875" style="21" bestFit="1" customWidth="1"/>
    <col min="4" max="4" width="11.7109375" style="20" customWidth="1"/>
    <col min="5" max="5" width="9.7109375" style="20" customWidth="1"/>
    <col min="6" max="6" width="10.57421875" style="20" customWidth="1"/>
    <col min="7" max="7" width="12.28125" style="20" customWidth="1"/>
    <col min="8" max="8" width="4.421875" style="21" customWidth="1"/>
    <col min="9" max="16384" width="9.140625" style="20" customWidth="1"/>
  </cols>
  <sheetData>
    <row r="1" spans="1:7" ht="19.5" customHeight="1">
      <c r="A1" s="446" t="s">
        <v>152</v>
      </c>
      <c r="B1" s="446"/>
      <c r="C1" s="65"/>
      <c r="D1" s="50"/>
      <c r="E1" s="50"/>
      <c r="F1" s="50"/>
      <c r="G1" s="50"/>
    </row>
    <row r="2" spans="1:7" ht="13.5">
      <c r="A2" s="448" t="s">
        <v>494</v>
      </c>
      <c r="B2" s="448"/>
      <c r="C2" s="448"/>
      <c r="D2" s="448"/>
      <c r="E2" s="448"/>
      <c r="F2" s="448"/>
      <c r="G2" s="448"/>
    </row>
    <row r="3" spans="1:7" ht="13.5">
      <c r="A3" s="447" t="s">
        <v>241</v>
      </c>
      <c r="B3" s="447"/>
      <c r="C3" s="447"/>
      <c r="D3" s="447"/>
      <c r="E3" s="447"/>
      <c r="F3" s="447"/>
      <c r="G3" s="447"/>
    </row>
    <row r="4" spans="1:7" ht="30" customHeight="1">
      <c r="A4" s="449" t="s">
        <v>12</v>
      </c>
      <c r="B4" s="449" t="s">
        <v>171</v>
      </c>
      <c r="C4" s="449" t="s">
        <v>25</v>
      </c>
      <c r="D4" s="450" t="s">
        <v>661</v>
      </c>
      <c r="E4" s="450" t="s">
        <v>660</v>
      </c>
      <c r="F4" s="450"/>
      <c r="G4" s="450"/>
    </row>
    <row r="5" spans="1:7" ht="13.5">
      <c r="A5" s="449"/>
      <c r="B5" s="449"/>
      <c r="C5" s="449"/>
      <c r="D5" s="450"/>
      <c r="E5" s="450" t="s">
        <v>155</v>
      </c>
      <c r="F5" s="450" t="s">
        <v>72</v>
      </c>
      <c r="G5" s="450"/>
    </row>
    <row r="6" spans="1:7" ht="25.5">
      <c r="A6" s="449"/>
      <c r="B6" s="449"/>
      <c r="C6" s="449"/>
      <c r="D6" s="450"/>
      <c r="E6" s="450"/>
      <c r="F6" s="171" t="s">
        <v>172</v>
      </c>
      <c r="G6" s="171" t="s">
        <v>173</v>
      </c>
    </row>
    <row r="7" spans="1:7" ht="13.5">
      <c r="A7" s="172" t="s">
        <v>13</v>
      </c>
      <c r="B7" s="172" t="s">
        <v>14</v>
      </c>
      <c r="C7" s="172" t="s">
        <v>15</v>
      </c>
      <c r="D7" s="172" t="s">
        <v>18</v>
      </c>
      <c r="E7" s="172" t="s">
        <v>16</v>
      </c>
      <c r="F7" s="173" t="s">
        <v>242</v>
      </c>
      <c r="G7" s="173" t="s">
        <v>243</v>
      </c>
    </row>
    <row r="8" spans="1:8" s="49" customFormat="1" ht="13.5">
      <c r="A8" s="174"/>
      <c r="B8" s="175" t="s">
        <v>178</v>
      </c>
      <c r="C8" s="174"/>
      <c r="D8" s="176">
        <v>5897.305420000001</v>
      </c>
      <c r="E8" s="176">
        <v>5897.305420000001</v>
      </c>
      <c r="F8" s="176">
        <f>E8-D8</f>
        <v>0</v>
      </c>
      <c r="G8" s="176">
        <f>E8/D8*100</f>
        <v>100</v>
      </c>
      <c r="H8" s="114"/>
    </row>
    <row r="9" spans="1:7" ht="13.5">
      <c r="A9" s="174">
        <v>1</v>
      </c>
      <c r="B9" s="175" t="s">
        <v>43</v>
      </c>
      <c r="C9" s="174" t="s">
        <v>44</v>
      </c>
      <c r="D9" s="176">
        <v>3712.231286</v>
      </c>
      <c r="E9" s="176">
        <v>3869.5190860000002</v>
      </c>
      <c r="F9" s="176">
        <f aca="true" t="shared" si="0" ref="F9:F59">E9-D9</f>
        <v>157.28780000000006</v>
      </c>
      <c r="G9" s="176">
        <f aca="true" t="shared" si="1" ref="G9:G59">E9/D9*100</f>
        <v>104.23701509637027</v>
      </c>
    </row>
    <row r="10" spans="1:7" ht="13.5">
      <c r="A10" s="177" t="s">
        <v>0</v>
      </c>
      <c r="B10" s="178" t="s">
        <v>156</v>
      </c>
      <c r="C10" s="177" t="s">
        <v>26</v>
      </c>
      <c r="D10" s="179">
        <v>1611.6970110000002</v>
      </c>
      <c r="E10" s="179">
        <v>1679.4248109999999</v>
      </c>
      <c r="F10" s="179">
        <f t="shared" si="0"/>
        <v>67.72779999999966</v>
      </c>
      <c r="G10" s="179">
        <f t="shared" si="1"/>
        <v>104.20226627819933</v>
      </c>
    </row>
    <row r="11" spans="1:7" ht="13.5">
      <c r="A11" s="180"/>
      <c r="B11" s="181" t="s">
        <v>214</v>
      </c>
      <c r="C11" s="182" t="s">
        <v>45</v>
      </c>
      <c r="D11" s="183">
        <v>1499.0771459999999</v>
      </c>
      <c r="E11" s="183">
        <v>1565.504946</v>
      </c>
      <c r="F11" s="183">
        <f t="shared" si="0"/>
        <v>66.42780000000016</v>
      </c>
      <c r="G11" s="183">
        <f t="shared" si="1"/>
        <v>104.4312462622254</v>
      </c>
    </row>
    <row r="12" spans="1:7" ht="13.5">
      <c r="A12" s="177" t="s">
        <v>1</v>
      </c>
      <c r="B12" s="178" t="s">
        <v>46</v>
      </c>
      <c r="C12" s="184" t="s">
        <v>27</v>
      </c>
      <c r="D12" s="179">
        <v>67.095581</v>
      </c>
      <c r="E12" s="179">
        <v>81.835581</v>
      </c>
      <c r="F12" s="179">
        <f t="shared" si="0"/>
        <v>14.740000000000009</v>
      </c>
      <c r="G12" s="179">
        <f t="shared" si="1"/>
        <v>121.96865990325057</v>
      </c>
    </row>
    <row r="13" spans="1:7" ht="13.5">
      <c r="A13" s="177" t="s">
        <v>5</v>
      </c>
      <c r="B13" s="178" t="s">
        <v>47</v>
      </c>
      <c r="C13" s="177" t="s">
        <v>28</v>
      </c>
      <c r="D13" s="179">
        <v>304.83273599999995</v>
      </c>
      <c r="E13" s="179">
        <v>340.602736</v>
      </c>
      <c r="F13" s="179">
        <f t="shared" si="0"/>
        <v>35.77000000000004</v>
      </c>
      <c r="G13" s="179">
        <f t="shared" si="1"/>
        <v>111.73430402173081</v>
      </c>
    </row>
    <row r="14" spans="1:7" ht="13.5">
      <c r="A14" s="177" t="s">
        <v>6</v>
      </c>
      <c r="B14" s="178" t="s">
        <v>119</v>
      </c>
      <c r="C14" s="177" t="s">
        <v>30</v>
      </c>
      <c r="D14" s="179">
        <v>1368.697014</v>
      </c>
      <c r="E14" s="179">
        <v>1385.6270140000001</v>
      </c>
      <c r="F14" s="179">
        <f t="shared" si="0"/>
        <v>16.930000000000064</v>
      </c>
      <c r="G14" s="179">
        <f t="shared" si="1"/>
        <v>101.2369428607521</v>
      </c>
    </row>
    <row r="15" spans="1:7" ht="13.5">
      <c r="A15" s="177" t="s">
        <v>7</v>
      </c>
      <c r="B15" s="178" t="s">
        <v>120</v>
      </c>
      <c r="C15" s="177" t="s">
        <v>31</v>
      </c>
      <c r="D15" s="179">
        <v>0</v>
      </c>
      <c r="E15" s="179">
        <v>0</v>
      </c>
      <c r="F15" s="179">
        <f t="shared" si="0"/>
        <v>0</v>
      </c>
      <c r="G15" s="179"/>
    </row>
    <row r="16" spans="1:7" ht="13.5">
      <c r="A16" s="177" t="s">
        <v>73</v>
      </c>
      <c r="B16" s="178" t="s">
        <v>118</v>
      </c>
      <c r="C16" s="177" t="s">
        <v>29</v>
      </c>
      <c r="D16" s="179">
        <v>284.933678</v>
      </c>
      <c r="E16" s="179">
        <v>313.423678</v>
      </c>
      <c r="F16" s="179">
        <f t="shared" si="0"/>
        <v>28.49000000000001</v>
      </c>
      <c r="G16" s="179">
        <f t="shared" si="1"/>
        <v>109.99881804073719</v>
      </c>
    </row>
    <row r="17" spans="1:7" ht="13.5">
      <c r="A17" s="185"/>
      <c r="B17" s="186" t="s">
        <v>215</v>
      </c>
      <c r="C17" s="185" t="s">
        <v>216</v>
      </c>
      <c r="D17" s="179">
        <v>0</v>
      </c>
      <c r="E17" s="179">
        <v>0</v>
      </c>
      <c r="F17" s="179">
        <f t="shared" si="0"/>
        <v>0</v>
      </c>
      <c r="G17" s="179"/>
    </row>
    <row r="18" spans="1:7" ht="13.5">
      <c r="A18" s="177" t="s">
        <v>116</v>
      </c>
      <c r="B18" s="178" t="s">
        <v>48</v>
      </c>
      <c r="C18" s="177" t="s">
        <v>32</v>
      </c>
      <c r="D18" s="179">
        <v>46.216306</v>
      </c>
      <c r="E18" s="179">
        <v>46.976306</v>
      </c>
      <c r="F18" s="179">
        <f t="shared" si="0"/>
        <v>0.759999999999998</v>
      </c>
      <c r="G18" s="179">
        <f t="shared" si="1"/>
        <v>101.64444124980476</v>
      </c>
    </row>
    <row r="19" spans="1:7" ht="13.5">
      <c r="A19" s="177" t="s">
        <v>117</v>
      </c>
      <c r="B19" s="178" t="s">
        <v>49</v>
      </c>
      <c r="C19" s="177" t="s">
        <v>33</v>
      </c>
      <c r="D19" s="179">
        <v>0</v>
      </c>
      <c r="E19" s="179">
        <v>0</v>
      </c>
      <c r="F19" s="179">
        <f t="shared" si="0"/>
        <v>0</v>
      </c>
      <c r="G19" s="179"/>
    </row>
    <row r="20" spans="1:7" ht="13.5">
      <c r="A20" s="177" t="s">
        <v>217</v>
      </c>
      <c r="B20" s="178" t="s">
        <v>50</v>
      </c>
      <c r="C20" s="177" t="s">
        <v>34</v>
      </c>
      <c r="D20" s="179">
        <v>28.75696</v>
      </c>
      <c r="E20" s="179">
        <v>21.626959999999997</v>
      </c>
      <c r="F20" s="179">
        <f t="shared" si="0"/>
        <v>-7.130000000000003</v>
      </c>
      <c r="G20" s="179">
        <f t="shared" si="1"/>
        <v>75.20600230344236</v>
      </c>
    </row>
    <row r="21" spans="1:8" s="49" customFormat="1" ht="13.5">
      <c r="A21" s="187">
        <v>2</v>
      </c>
      <c r="B21" s="188" t="s">
        <v>51</v>
      </c>
      <c r="C21" s="187" t="s">
        <v>109</v>
      </c>
      <c r="D21" s="176">
        <v>2021.76681</v>
      </c>
      <c r="E21" s="176">
        <v>1833.5890100000001</v>
      </c>
      <c r="F21" s="176">
        <f t="shared" si="0"/>
        <v>-188.17779999999993</v>
      </c>
      <c r="G21" s="176">
        <f t="shared" si="1"/>
        <v>90.69240829015291</v>
      </c>
      <c r="H21" s="114"/>
    </row>
    <row r="22" spans="1:11" ht="13.5">
      <c r="A22" s="189" t="s">
        <v>2</v>
      </c>
      <c r="B22" s="190" t="s">
        <v>111</v>
      </c>
      <c r="C22" s="189" t="s">
        <v>22</v>
      </c>
      <c r="D22" s="179">
        <v>32.885458</v>
      </c>
      <c r="E22" s="179">
        <v>51.125458</v>
      </c>
      <c r="F22" s="179">
        <f t="shared" si="0"/>
        <v>18.240000000000002</v>
      </c>
      <c r="G22" s="179">
        <f t="shared" si="1"/>
        <v>155.46524545895028</v>
      </c>
      <c r="I22" s="191"/>
      <c r="K22" s="191"/>
    </row>
    <row r="23" spans="1:7" ht="13.5">
      <c r="A23" s="177" t="s">
        <v>4</v>
      </c>
      <c r="B23" s="178" t="s">
        <v>112</v>
      </c>
      <c r="C23" s="177" t="s">
        <v>23</v>
      </c>
      <c r="D23" s="179">
        <v>3.2087820000000002</v>
      </c>
      <c r="E23" s="179">
        <v>3.008782</v>
      </c>
      <c r="F23" s="179">
        <f t="shared" si="0"/>
        <v>-0.20000000000000018</v>
      </c>
      <c r="G23" s="179">
        <f t="shared" si="1"/>
        <v>93.76710540011754</v>
      </c>
    </row>
    <row r="24" spans="1:7" ht="13.5">
      <c r="A24" s="189" t="s">
        <v>8</v>
      </c>
      <c r="B24" s="178" t="s">
        <v>175</v>
      </c>
      <c r="C24" s="177" t="s">
        <v>176</v>
      </c>
      <c r="D24" s="179">
        <v>0</v>
      </c>
      <c r="E24" s="179">
        <v>0</v>
      </c>
      <c r="F24" s="179">
        <f t="shared" si="0"/>
        <v>0</v>
      </c>
      <c r="G24" s="179"/>
    </row>
    <row r="25" spans="1:7" ht="13.5">
      <c r="A25" s="177" t="s">
        <v>9</v>
      </c>
      <c r="B25" s="190" t="s">
        <v>123</v>
      </c>
      <c r="C25" s="189" t="s">
        <v>75</v>
      </c>
      <c r="D25" s="179">
        <v>202.59912</v>
      </c>
      <c r="E25" s="179">
        <v>112.35912</v>
      </c>
      <c r="F25" s="179">
        <f t="shared" si="0"/>
        <v>-90.24</v>
      </c>
      <c r="G25" s="179">
        <f t="shared" si="1"/>
        <v>55.45883911045616</v>
      </c>
    </row>
    <row r="26" spans="1:7" ht="13.5">
      <c r="A26" s="189" t="s">
        <v>10</v>
      </c>
      <c r="B26" s="178" t="s">
        <v>124</v>
      </c>
      <c r="C26" s="177" t="s">
        <v>71</v>
      </c>
      <c r="D26" s="179">
        <v>42.760515999999996</v>
      </c>
      <c r="E26" s="179">
        <v>20.940516000000002</v>
      </c>
      <c r="F26" s="179">
        <f t="shared" si="0"/>
        <v>-21.819999999999993</v>
      </c>
      <c r="G26" s="179">
        <f t="shared" si="1"/>
        <v>48.97161671295081</v>
      </c>
    </row>
    <row r="27" spans="1:7" ht="13.5">
      <c r="A27" s="177" t="s">
        <v>11</v>
      </c>
      <c r="B27" s="178" t="s">
        <v>125</v>
      </c>
      <c r="C27" s="177" t="s">
        <v>19</v>
      </c>
      <c r="D27" s="179">
        <v>39.649278</v>
      </c>
      <c r="E27" s="179">
        <v>45.369278</v>
      </c>
      <c r="F27" s="179">
        <f t="shared" si="0"/>
        <v>5.719999999999999</v>
      </c>
      <c r="G27" s="179">
        <f t="shared" si="1"/>
        <v>114.42649220497785</v>
      </c>
    </row>
    <row r="28" spans="1:7" ht="13.5">
      <c r="A28" s="189" t="s">
        <v>67</v>
      </c>
      <c r="B28" s="190" t="s">
        <v>126</v>
      </c>
      <c r="C28" s="189" t="s">
        <v>56</v>
      </c>
      <c r="D28" s="179">
        <v>4.5</v>
      </c>
      <c r="E28" s="179">
        <v>0</v>
      </c>
      <c r="F28" s="179">
        <f t="shared" si="0"/>
        <v>-4.5</v>
      </c>
      <c r="G28" s="179"/>
    </row>
    <row r="29" spans="1:7" ht="13.5">
      <c r="A29" s="177" t="s">
        <v>68</v>
      </c>
      <c r="B29" s="190" t="s">
        <v>168</v>
      </c>
      <c r="C29" s="189" t="s">
        <v>66</v>
      </c>
      <c r="D29" s="179">
        <v>105.59855</v>
      </c>
      <c r="E29" s="179">
        <v>123.85855</v>
      </c>
      <c r="F29" s="179">
        <f t="shared" si="0"/>
        <v>18.25999999999999</v>
      </c>
      <c r="G29" s="179">
        <f t="shared" si="1"/>
        <v>117.29190410284988</v>
      </c>
    </row>
    <row r="30" spans="1:11" ht="25.5">
      <c r="A30" s="189" t="s">
        <v>127</v>
      </c>
      <c r="B30" s="178" t="s">
        <v>121</v>
      </c>
      <c r="C30" s="238" t="s">
        <v>122</v>
      </c>
      <c r="D30" s="179">
        <v>959.846631</v>
      </c>
      <c r="E30" s="179">
        <v>895.900831</v>
      </c>
      <c r="F30" s="179">
        <f t="shared" si="0"/>
        <v>-63.94579999999996</v>
      </c>
      <c r="G30" s="179">
        <f t="shared" si="1"/>
        <v>93.33791483610469</v>
      </c>
      <c r="J30" s="191"/>
      <c r="K30" s="191"/>
    </row>
    <row r="31" spans="1:7" ht="13.5">
      <c r="A31" s="185"/>
      <c r="B31" s="186" t="s">
        <v>158</v>
      </c>
      <c r="C31" s="185" t="s">
        <v>57</v>
      </c>
      <c r="D31" s="183">
        <v>621.466555</v>
      </c>
      <c r="E31" s="183">
        <v>608.446555</v>
      </c>
      <c r="F31" s="183">
        <f t="shared" si="0"/>
        <v>-13.019999999999982</v>
      </c>
      <c r="G31" s="183">
        <f t="shared" si="1"/>
        <v>97.90495564157914</v>
      </c>
    </row>
    <row r="32" spans="1:7" ht="13.5">
      <c r="A32" s="185"/>
      <c r="B32" s="186" t="s">
        <v>163</v>
      </c>
      <c r="C32" s="185" t="s">
        <v>58</v>
      </c>
      <c r="D32" s="183">
        <v>123.756283</v>
      </c>
      <c r="E32" s="183">
        <v>119.976283</v>
      </c>
      <c r="F32" s="183">
        <f t="shared" si="0"/>
        <v>-3.780000000000001</v>
      </c>
      <c r="G32" s="183">
        <f t="shared" si="1"/>
        <v>96.94560962209894</v>
      </c>
    </row>
    <row r="33" spans="1:7" ht="13.5">
      <c r="A33" s="185"/>
      <c r="B33" s="186" t="s">
        <v>218</v>
      </c>
      <c r="C33" s="185" t="s">
        <v>52</v>
      </c>
      <c r="D33" s="183">
        <v>3.429037</v>
      </c>
      <c r="E33" s="183">
        <v>3.429037</v>
      </c>
      <c r="F33" s="183">
        <f t="shared" si="0"/>
        <v>0</v>
      </c>
      <c r="G33" s="183">
        <f t="shared" si="1"/>
        <v>100</v>
      </c>
    </row>
    <row r="34" spans="1:7" ht="13.5">
      <c r="A34" s="185"/>
      <c r="B34" s="186" t="s">
        <v>219</v>
      </c>
      <c r="C34" s="185" t="s">
        <v>53</v>
      </c>
      <c r="D34" s="183">
        <v>10.405795</v>
      </c>
      <c r="E34" s="183">
        <v>10.405795</v>
      </c>
      <c r="F34" s="183">
        <f t="shared" si="0"/>
        <v>0</v>
      </c>
      <c r="G34" s="183">
        <f t="shared" si="1"/>
        <v>100</v>
      </c>
    </row>
    <row r="35" spans="1:7" ht="13.5">
      <c r="A35" s="185"/>
      <c r="B35" s="186" t="s">
        <v>220</v>
      </c>
      <c r="C35" s="185" t="s">
        <v>54</v>
      </c>
      <c r="D35" s="183">
        <v>29.74999</v>
      </c>
      <c r="E35" s="183">
        <v>28.389989999999997</v>
      </c>
      <c r="F35" s="183">
        <f t="shared" si="0"/>
        <v>-1.360000000000003</v>
      </c>
      <c r="G35" s="183">
        <f t="shared" si="1"/>
        <v>95.42856989195626</v>
      </c>
    </row>
    <row r="36" spans="1:7" ht="13.5">
      <c r="A36" s="185"/>
      <c r="B36" s="186" t="s">
        <v>221</v>
      </c>
      <c r="C36" s="185" t="s">
        <v>55</v>
      </c>
      <c r="D36" s="183">
        <v>10.542000999999999</v>
      </c>
      <c r="E36" s="183">
        <v>9.142001</v>
      </c>
      <c r="F36" s="183">
        <f t="shared" si="0"/>
        <v>-1.3999999999999986</v>
      </c>
      <c r="G36" s="183">
        <f t="shared" si="1"/>
        <v>86.71978877634334</v>
      </c>
    </row>
    <row r="37" spans="1:7" ht="13.5">
      <c r="A37" s="185"/>
      <c r="B37" s="186" t="s">
        <v>159</v>
      </c>
      <c r="C37" s="185" t="s">
        <v>20</v>
      </c>
      <c r="D37" s="183">
        <v>7.8221810000000005</v>
      </c>
      <c r="E37" s="183">
        <v>6.366381</v>
      </c>
      <c r="F37" s="183">
        <f t="shared" si="0"/>
        <v>-1.4558000000000009</v>
      </c>
      <c r="G37" s="183">
        <f t="shared" si="1"/>
        <v>81.38882237575427</v>
      </c>
    </row>
    <row r="38" spans="1:7" ht="13.5">
      <c r="A38" s="185"/>
      <c r="B38" s="186" t="s">
        <v>164</v>
      </c>
      <c r="C38" s="185" t="s">
        <v>21</v>
      </c>
      <c r="D38" s="183">
        <v>1.006012</v>
      </c>
      <c r="E38" s="183">
        <v>0.45601200000000003</v>
      </c>
      <c r="F38" s="183">
        <f t="shared" si="0"/>
        <v>-0.5499999999999998</v>
      </c>
      <c r="G38" s="183">
        <f t="shared" si="1"/>
        <v>45.3286839520801</v>
      </c>
    </row>
    <row r="39" spans="1:7" ht="13.5">
      <c r="A39" s="185"/>
      <c r="B39" s="186" t="s">
        <v>222</v>
      </c>
      <c r="C39" s="185" t="s">
        <v>223</v>
      </c>
      <c r="D39" s="183">
        <v>0</v>
      </c>
      <c r="E39" s="183">
        <v>0</v>
      </c>
      <c r="F39" s="183">
        <f t="shared" si="0"/>
        <v>0</v>
      </c>
      <c r="G39" s="183"/>
    </row>
    <row r="40" spans="1:7" ht="13.5">
      <c r="A40" s="185"/>
      <c r="B40" s="186" t="s">
        <v>160</v>
      </c>
      <c r="C40" s="185" t="s">
        <v>105</v>
      </c>
      <c r="D40" s="183">
        <v>12.507660999999999</v>
      </c>
      <c r="E40" s="183">
        <v>12.507660999999999</v>
      </c>
      <c r="F40" s="183">
        <f t="shared" si="0"/>
        <v>0</v>
      </c>
      <c r="G40" s="183">
        <f t="shared" si="1"/>
        <v>100</v>
      </c>
    </row>
    <row r="41" spans="1:7" ht="13.5">
      <c r="A41" s="185"/>
      <c r="B41" s="186" t="s">
        <v>141</v>
      </c>
      <c r="C41" s="185" t="s">
        <v>42</v>
      </c>
      <c r="D41" s="183">
        <v>13.348728999999999</v>
      </c>
      <c r="E41" s="183">
        <v>13.348728999999999</v>
      </c>
      <c r="F41" s="183">
        <f t="shared" si="0"/>
        <v>0</v>
      </c>
      <c r="G41" s="183">
        <f t="shared" si="1"/>
        <v>100</v>
      </c>
    </row>
    <row r="42" spans="1:7" ht="13.5">
      <c r="A42" s="185"/>
      <c r="B42" s="186" t="s">
        <v>145</v>
      </c>
      <c r="C42" s="185" t="s">
        <v>62</v>
      </c>
      <c r="D42" s="183">
        <v>23.36117</v>
      </c>
      <c r="E42" s="183">
        <v>6.101170000000001</v>
      </c>
      <c r="F42" s="183">
        <f t="shared" si="0"/>
        <v>-17.26</v>
      </c>
      <c r="G42" s="183">
        <f t="shared" si="1"/>
        <v>26.1167141885445</v>
      </c>
    </row>
    <row r="43" spans="1:7" ht="13.5">
      <c r="A43" s="185"/>
      <c r="B43" s="186" t="s">
        <v>224</v>
      </c>
      <c r="C43" s="185" t="s">
        <v>36</v>
      </c>
      <c r="D43" s="183">
        <v>100.86119599999999</v>
      </c>
      <c r="E43" s="183">
        <v>75.74119599999999</v>
      </c>
      <c r="F43" s="183">
        <f t="shared" si="0"/>
        <v>-25.120000000000005</v>
      </c>
      <c r="G43" s="183">
        <f t="shared" si="1"/>
        <v>75.09448529640676</v>
      </c>
    </row>
    <row r="44" spans="1:7" ht="13.5">
      <c r="A44" s="185"/>
      <c r="B44" s="186" t="s">
        <v>165</v>
      </c>
      <c r="C44" s="185" t="s">
        <v>38</v>
      </c>
      <c r="D44" s="183">
        <v>0</v>
      </c>
      <c r="E44" s="183">
        <v>0</v>
      </c>
      <c r="F44" s="183">
        <f t="shared" si="0"/>
        <v>0</v>
      </c>
      <c r="G44" s="183"/>
    </row>
    <row r="45" spans="1:7" ht="13.5">
      <c r="A45" s="185"/>
      <c r="B45" s="186" t="s">
        <v>166</v>
      </c>
      <c r="C45" s="185" t="s">
        <v>39</v>
      </c>
      <c r="D45" s="183">
        <v>0</v>
      </c>
      <c r="E45" s="192">
        <v>0</v>
      </c>
      <c r="F45" s="183">
        <f t="shared" si="0"/>
        <v>0</v>
      </c>
      <c r="G45" s="183"/>
    </row>
    <row r="46" spans="1:7" ht="13.5">
      <c r="A46" s="185"/>
      <c r="B46" s="186" t="s">
        <v>206</v>
      </c>
      <c r="C46" s="185" t="s">
        <v>61</v>
      </c>
      <c r="D46" s="183">
        <v>1.5900210000000001</v>
      </c>
      <c r="E46" s="183">
        <v>1.5900210000000001</v>
      </c>
      <c r="F46" s="183">
        <f t="shared" si="0"/>
        <v>0</v>
      </c>
      <c r="G46" s="183">
        <f t="shared" si="1"/>
        <v>100</v>
      </c>
    </row>
    <row r="47" spans="1:7" ht="13.5">
      <c r="A47" s="177" t="s">
        <v>128</v>
      </c>
      <c r="B47" s="178" t="s">
        <v>179</v>
      </c>
      <c r="C47" s="177" t="s">
        <v>180</v>
      </c>
      <c r="D47" s="179">
        <v>0</v>
      </c>
      <c r="E47" s="179">
        <v>0</v>
      </c>
      <c r="F47" s="179">
        <f t="shared" si="0"/>
        <v>0</v>
      </c>
      <c r="G47" s="179"/>
    </row>
    <row r="48" spans="1:7" ht="13.5">
      <c r="A48" s="177" t="s">
        <v>129</v>
      </c>
      <c r="B48" s="178" t="s">
        <v>146</v>
      </c>
      <c r="C48" s="177" t="s">
        <v>59</v>
      </c>
      <c r="D48" s="179">
        <v>6.324555</v>
      </c>
      <c r="E48" s="179">
        <v>6.204555</v>
      </c>
      <c r="F48" s="179">
        <f t="shared" si="0"/>
        <v>-0.1200000000000001</v>
      </c>
      <c r="G48" s="179">
        <f t="shared" si="1"/>
        <v>98.10263330779793</v>
      </c>
    </row>
    <row r="49" spans="1:7" ht="13.5">
      <c r="A49" s="177" t="s">
        <v>130</v>
      </c>
      <c r="B49" s="178" t="s">
        <v>147</v>
      </c>
      <c r="C49" s="177" t="s">
        <v>60</v>
      </c>
      <c r="D49" s="179">
        <v>19.546069000000003</v>
      </c>
      <c r="E49" s="179">
        <v>19.546069</v>
      </c>
      <c r="F49" s="179">
        <f t="shared" si="0"/>
        <v>0</v>
      </c>
      <c r="G49" s="179">
        <f t="shared" si="1"/>
        <v>99.99999999999997</v>
      </c>
    </row>
    <row r="50" spans="1:7" ht="13.5">
      <c r="A50" s="177" t="s">
        <v>131</v>
      </c>
      <c r="B50" s="178" t="s">
        <v>142</v>
      </c>
      <c r="C50" s="177" t="s">
        <v>3</v>
      </c>
      <c r="D50" s="179">
        <v>54.97505000000001</v>
      </c>
      <c r="E50" s="179">
        <v>44.02505000000001</v>
      </c>
      <c r="F50" s="179">
        <f t="shared" si="0"/>
        <v>-10.950000000000003</v>
      </c>
      <c r="G50" s="179">
        <f t="shared" si="1"/>
        <v>80.0818735044352</v>
      </c>
    </row>
    <row r="51" spans="1:7" ht="13.5">
      <c r="A51" s="177" t="s">
        <v>132</v>
      </c>
      <c r="B51" s="178" t="s">
        <v>143</v>
      </c>
      <c r="C51" s="177" t="s">
        <v>35</v>
      </c>
      <c r="D51" s="179">
        <v>344.758255</v>
      </c>
      <c r="E51" s="179">
        <v>302.11625499999997</v>
      </c>
      <c r="F51" s="179">
        <f t="shared" si="0"/>
        <v>-42.64200000000005</v>
      </c>
      <c r="G51" s="179">
        <f t="shared" si="1"/>
        <v>87.63133314965872</v>
      </c>
    </row>
    <row r="52" spans="1:7" ht="13.5">
      <c r="A52" s="177" t="s">
        <v>133</v>
      </c>
      <c r="B52" s="178" t="s">
        <v>161</v>
      </c>
      <c r="C52" s="177" t="s">
        <v>24</v>
      </c>
      <c r="D52" s="179">
        <v>9.656601</v>
      </c>
      <c r="E52" s="179">
        <v>9.656601</v>
      </c>
      <c r="F52" s="179">
        <f t="shared" si="0"/>
        <v>0</v>
      </c>
      <c r="G52" s="179">
        <f t="shared" si="1"/>
        <v>100</v>
      </c>
    </row>
    <row r="53" spans="1:7" ht="18" customHeight="1">
      <c r="A53" s="177" t="s">
        <v>134</v>
      </c>
      <c r="B53" s="178" t="s">
        <v>144</v>
      </c>
      <c r="C53" s="177" t="s">
        <v>70</v>
      </c>
      <c r="D53" s="179">
        <v>2.0519789999999998</v>
      </c>
      <c r="E53" s="179">
        <v>2.0519789999999998</v>
      </c>
      <c r="F53" s="179">
        <f t="shared" si="0"/>
        <v>0</v>
      </c>
      <c r="G53" s="179">
        <f t="shared" si="1"/>
        <v>100</v>
      </c>
    </row>
    <row r="54" spans="1:7" ht="18" customHeight="1">
      <c r="A54" s="177" t="s">
        <v>135</v>
      </c>
      <c r="B54" s="178" t="s">
        <v>181</v>
      </c>
      <c r="C54" s="177" t="s">
        <v>182</v>
      </c>
      <c r="D54" s="179">
        <v>0</v>
      </c>
      <c r="E54" s="179">
        <v>0</v>
      </c>
      <c r="F54" s="179">
        <f t="shared" si="0"/>
        <v>0</v>
      </c>
      <c r="G54" s="179"/>
    </row>
    <row r="55" spans="1:7" ht="13.5">
      <c r="A55" s="177" t="s">
        <v>136</v>
      </c>
      <c r="B55" s="178" t="s">
        <v>148</v>
      </c>
      <c r="C55" s="177" t="s">
        <v>63</v>
      </c>
      <c r="D55" s="179">
        <v>11.040899000000001</v>
      </c>
      <c r="E55" s="179">
        <v>9.740899</v>
      </c>
      <c r="F55" s="179">
        <f t="shared" si="0"/>
        <v>-1.3000000000000007</v>
      </c>
      <c r="G55" s="179">
        <f t="shared" si="1"/>
        <v>88.22559648448916</v>
      </c>
    </row>
    <row r="56" spans="1:7" ht="13.5">
      <c r="A56" s="177" t="s">
        <v>137</v>
      </c>
      <c r="B56" s="178" t="s">
        <v>78</v>
      </c>
      <c r="C56" s="177" t="s">
        <v>64</v>
      </c>
      <c r="D56" s="179">
        <v>124.0972</v>
      </c>
      <c r="E56" s="179">
        <v>129.3072</v>
      </c>
      <c r="F56" s="179">
        <f t="shared" si="0"/>
        <v>5.209999999999994</v>
      </c>
      <c r="G56" s="179">
        <f t="shared" si="1"/>
        <v>104.19832196052772</v>
      </c>
    </row>
    <row r="57" spans="1:7" ht="13.5">
      <c r="A57" s="177" t="s">
        <v>138</v>
      </c>
      <c r="B57" s="178" t="s">
        <v>69</v>
      </c>
      <c r="C57" s="177" t="s">
        <v>65</v>
      </c>
      <c r="D57" s="179">
        <v>58.267923999999994</v>
      </c>
      <c r="E57" s="179">
        <v>58.37792399999999</v>
      </c>
      <c r="F57" s="179">
        <f t="shared" si="0"/>
        <v>0.10999999999999943</v>
      </c>
      <c r="G57" s="179">
        <f t="shared" si="1"/>
        <v>100.18878311161386</v>
      </c>
    </row>
    <row r="58" spans="1:7" ht="13.5">
      <c r="A58" s="177" t="s">
        <v>139</v>
      </c>
      <c r="B58" s="178" t="s">
        <v>162</v>
      </c>
      <c r="C58" s="177" t="s">
        <v>37</v>
      </c>
      <c r="D58" s="179">
        <v>0</v>
      </c>
      <c r="E58" s="179">
        <v>0</v>
      </c>
      <c r="F58" s="179">
        <f t="shared" si="0"/>
        <v>0</v>
      </c>
      <c r="G58" s="179"/>
    </row>
    <row r="59" spans="1:7" ht="13.5">
      <c r="A59" s="174">
        <v>3</v>
      </c>
      <c r="B59" s="175" t="s">
        <v>140</v>
      </c>
      <c r="C59" s="174" t="s">
        <v>74</v>
      </c>
      <c r="D59" s="176">
        <v>163.307324</v>
      </c>
      <c r="E59" s="176">
        <v>194.19732399999998</v>
      </c>
      <c r="F59" s="176">
        <f t="shared" si="0"/>
        <v>30.889999999999986</v>
      </c>
      <c r="G59" s="176">
        <f t="shared" si="1"/>
        <v>118.91525697892153</v>
      </c>
    </row>
  </sheetData>
  <sheetProtection/>
  <mergeCells count="10">
    <mergeCell ref="A1:B1"/>
    <mergeCell ref="A3:G3"/>
    <mergeCell ref="A2:G2"/>
    <mergeCell ref="A4:A6"/>
    <mergeCell ref="B4:B6"/>
    <mergeCell ref="C4:C6"/>
    <mergeCell ref="D4:D6"/>
    <mergeCell ref="E4:G4"/>
    <mergeCell ref="E5:E6"/>
    <mergeCell ref="F5:G5"/>
  </mergeCells>
  <printOptions horizontalCentered="1"/>
  <pageMargins left="0.655511811" right="0.2" top="0.44" bottom="0.41" header="0" footer="0"/>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M76"/>
  <sheetViews>
    <sheetView showZeros="0" zoomScalePageLayoutView="0" workbookViewId="0" topLeftCell="A1">
      <selection activeCell="N17" sqref="N17"/>
    </sheetView>
  </sheetViews>
  <sheetFormatPr defaultColWidth="9.140625" defaultRowHeight="12.75"/>
  <cols>
    <col min="1" max="1" width="4.57421875" style="193" bestFit="1" customWidth="1"/>
    <col min="2" max="2" width="49.00390625" style="193" customWidth="1"/>
    <col min="3" max="3" width="5.140625" style="193" bestFit="1" customWidth="1"/>
    <col min="4" max="4" width="10.421875" style="51" customWidth="1"/>
    <col min="5" max="5" width="7.28125" style="51" customWidth="1"/>
    <col min="6" max="6" width="9.57421875" style="51" customWidth="1"/>
    <col min="7" max="7" width="10.140625" style="51" customWidth="1"/>
    <col min="8" max="11" width="9.57421875" style="51" customWidth="1"/>
    <col min="12" max="16384" width="9.140625" style="51" customWidth="1"/>
  </cols>
  <sheetData>
    <row r="1" spans="1:11" ht="12.75">
      <c r="A1" s="452" t="s">
        <v>308</v>
      </c>
      <c r="B1" s="452"/>
      <c r="D1" s="194"/>
      <c r="E1" s="194"/>
      <c r="F1" s="194"/>
      <c r="G1" s="194"/>
      <c r="H1" s="194"/>
      <c r="I1" s="194"/>
      <c r="J1" s="194"/>
      <c r="K1" s="194"/>
    </row>
    <row r="2" spans="1:11" ht="16.5" customHeight="1">
      <c r="A2" s="460" t="s">
        <v>495</v>
      </c>
      <c r="B2" s="460"/>
      <c r="C2" s="460"/>
      <c r="D2" s="460"/>
      <c r="E2" s="460"/>
      <c r="F2" s="460"/>
      <c r="G2" s="460"/>
      <c r="H2" s="460"/>
      <c r="I2" s="460"/>
      <c r="J2" s="460"/>
      <c r="K2" s="460"/>
    </row>
    <row r="3" spans="1:11" ht="12.75">
      <c r="A3" s="460" t="s">
        <v>241</v>
      </c>
      <c r="B3" s="460"/>
      <c r="C3" s="460"/>
      <c r="D3" s="460"/>
      <c r="E3" s="460"/>
      <c r="F3" s="460"/>
      <c r="G3" s="460"/>
      <c r="H3" s="460"/>
      <c r="I3" s="460"/>
      <c r="J3" s="460"/>
      <c r="K3" s="460"/>
    </row>
    <row r="4" spans="1:11" ht="13.5" customHeight="1">
      <c r="A4" s="461" t="s">
        <v>150</v>
      </c>
      <c r="B4" s="461"/>
      <c r="C4" s="461"/>
      <c r="D4" s="461"/>
      <c r="E4" s="461"/>
      <c r="F4" s="461"/>
      <c r="G4" s="461"/>
      <c r="H4" s="461"/>
      <c r="I4" s="461"/>
      <c r="J4" s="461"/>
      <c r="K4" s="461"/>
    </row>
    <row r="5" spans="1:11" s="197" customFormat="1" ht="12.75">
      <c r="A5" s="453" t="s">
        <v>12</v>
      </c>
      <c r="B5" s="453" t="s">
        <v>149</v>
      </c>
      <c r="C5" s="453" t="s">
        <v>25</v>
      </c>
      <c r="D5" s="455" t="s">
        <v>668</v>
      </c>
      <c r="E5" s="456"/>
      <c r="F5" s="459" t="s">
        <v>169</v>
      </c>
      <c r="G5" s="459"/>
      <c r="H5" s="459"/>
      <c r="I5" s="459"/>
      <c r="J5" s="459"/>
      <c r="K5" s="459"/>
    </row>
    <row r="6" spans="1:11" s="197" customFormat="1" ht="25.5">
      <c r="A6" s="454"/>
      <c r="B6" s="454"/>
      <c r="C6" s="454"/>
      <c r="D6" s="457"/>
      <c r="E6" s="458"/>
      <c r="F6" s="55" t="s">
        <v>429</v>
      </c>
      <c r="G6" s="55" t="s">
        <v>430</v>
      </c>
      <c r="H6" s="55" t="s">
        <v>431</v>
      </c>
      <c r="I6" s="55" t="s">
        <v>389</v>
      </c>
      <c r="J6" s="55" t="s">
        <v>432</v>
      </c>
      <c r="K6" s="55" t="s">
        <v>433</v>
      </c>
    </row>
    <row r="7" spans="1:11" s="197" customFormat="1" ht="12.75">
      <c r="A7" s="73" t="s">
        <v>191</v>
      </c>
      <c r="B7" s="73" t="s">
        <v>192</v>
      </c>
      <c r="C7" s="73" t="s">
        <v>193</v>
      </c>
      <c r="D7" s="73" t="s">
        <v>194</v>
      </c>
      <c r="E7" s="73" t="s">
        <v>190</v>
      </c>
      <c r="F7" s="73" t="s">
        <v>13</v>
      </c>
      <c r="G7" s="73" t="s">
        <v>14</v>
      </c>
      <c r="H7" s="73" t="s">
        <v>15</v>
      </c>
      <c r="I7" s="73" t="s">
        <v>18</v>
      </c>
      <c r="J7" s="73" t="s">
        <v>16</v>
      </c>
      <c r="K7" s="73" t="s">
        <v>17</v>
      </c>
    </row>
    <row r="8" spans="1:11" s="197" customFormat="1" ht="12.75">
      <c r="A8" s="32"/>
      <c r="B8" s="32" t="s">
        <v>170</v>
      </c>
      <c r="C8" s="32"/>
      <c r="D8" s="68">
        <v>5897.305420000001</v>
      </c>
      <c r="E8" s="68">
        <v>100</v>
      </c>
      <c r="F8" s="68">
        <v>556.37</v>
      </c>
      <c r="G8" s="68">
        <v>2436.44625</v>
      </c>
      <c r="H8" s="68">
        <v>836.14398</v>
      </c>
      <c r="I8" s="68">
        <v>469.17867</v>
      </c>
      <c r="J8" s="68">
        <v>857.6553399999999</v>
      </c>
      <c r="K8" s="68">
        <v>741.51118</v>
      </c>
    </row>
    <row r="9" spans="1:11" s="197" customFormat="1" ht="12.75">
      <c r="A9" s="32">
        <v>1</v>
      </c>
      <c r="B9" s="34" t="s">
        <v>43</v>
      </c>
      <c r="C9" s="32" t="s">
        <v>44</v>
      </c>
      <c r="D9" s="68">
        <v>3694.119086</v>
      </c>
      <c r="E9" s="68">
        <v>62.64079648091212</v>
      </c>
      <c r="F9" s="68">
        <v>310.259</v>
      </c>
      <c r="G9" s="68">
        <v>1576.9939</v>
      </c>
      <c r="H9" s="68">
        <v>541.9579560000001</v>
      </c>
      <c r="I9" s="68">
        <v>240.86311</v>
      </c>
      <c r="J9" s="68">
        <v>566.68899</v>
      </c>
      <c r="K9" s="68">
        <v>457.35613</v>
      </c>
    </row>
    <row r="10" spans="1:13" ht="12.75">
      <c r="A10" s="26" t="s">
        <v>0</v>
      </c>
      <c r="B10" s="28" t="s">
        <v>156</v>
      </c>
      <c r="C10" s="26" t="s">
        <v>26</v>
      </c>
      <c r="D10" s="64">
        <v>1605.304811</v>
      </c>
      <c r="E10" s="64">
        <v>27.220988174629756</v>
      </c>
      <c r="F10" s="64">
        <v>10.965999999999998</v>
      </c>
      <c r="G10" s="64">
        <v>449.16064</v>
      </c>
      <c r="H10" s="64">
        <v>345.040511</v>
      </c>
      <c r="I10" s="64">
        <v>113.50388</v>
      </c>
      <c r="J10" s="64">
        <v>280.89586</v>
      </c>
      <c r="K10" s="64">
        <v>405.73792000000003</v>
      </c>
      <c r="M10" s="197"/>
    </row>
    <row r="11" spans="1:13" s="198" customFormat="1" ht="12.75">
      <c r="A11" s="117"/>
      <c r="B11" s="115" t="s">
        <v>214</v>
      </c>
      <c r="C11" s="116" t="s">
        <v>45</v>
      </c>
      <c r="D11" s="216">
        <v>1492.9449459999998</v>
      </c>
      <c r="E11" s="216">
        <v>25.315713528026834</v>
      </c>
      <c r="F11" s="216">
        <v>9.661591000000001</v>
      </c>
      <c r="G11" s="216">
        <v>442.05830999999995</v>
      </c>
      <c r="H11" s="216">
        <v>312.49056499999995</v>
      </c>
      <c r="I11" s="216">
        <v>94.06851</v>
      </c>
      <c r="J11" s="216">
        <v>270.88597000000004</v>
      </c>
      <c r="K11" s="216">
        <v>363.78</v>
      </c>
      <c r="M11" s="197"/>
    </row>
    <row r="12" spans="1:13" ht="12.75">
      <c r="A12" s="26" t="s">
        <v>1</v>
      </c>
      <c r="B12" s="28" t="s">
        <v>46</v>
      </c>
      <c r="C12" s="35" t="s">
        <v>27</v>
      </c>
      <c r="D12" s="64">
        <v>60.115581</v>
      </c>
      <c r="E12" s="64">
        <v>1.0193737091541037</v>
      </c>
      <c r="F12" s="64">
        <v>0.6240000000000001</v>
      </c>
      <c r="G12" s="64">
        <v>42.24133</v>
      </c>
      <c r="H12" s="64">
        <v>8.408901000000002</v>
      </c>
      <c r="I12" s="64">
        <v>0.8919699999999997</v>
      </c>
      <c r="J12" s="64">
        <v>7.567760000000001</v>
      </c>
      <c r="K12" s="64">
        <v>0.38161999999999996</v>
      </c>
      <c r="M12" s="197"/>
    </row>
    <row r="13" spans="1:13" ht="12.75">
      <c r="A13" s="26" t="s">
        <v>5</v>
      </c>
      <c r="B13" s="28" t="s">
        <v>47</v>
      </c>
      <c r="C13" s="26" t="s">
        <v>28</v>
      </c>
      <c r="D13" s="64">
        <v>300.7627359999999</v>
      </c>
      <c r="E13" s="64">
        <v>5.1000027059816055</v>
      </c>
      <c r="F13" s="64">
        <v>42.687</v>
      </c>
      <c r="G13" s="64">
        <v>144.07409999999996</v>
      </c>
      <c r="H13" s="64">
        <v>28.934045999999995</v>
      </c>
      <c r="I13" s="64">
        <v>35.74324</v>
      </c>
      <c r="J13" s="64">
        <v>17.21314</v>
      </c>
      <c r="K13" s="64">
        <v>32.11121</v>
      </c>
      <c r="M13" s="197"/>
    </row>
    <row r="14" spans="1:13" ht="12.75">
      <c r="A14" s="26" t="s">
        <v>6</v>
      </c>
      <c r="B14" s="28" t="s">
        <v>119</v>
      </c>
      <c r="C14" s="26" t="s">
        <v>30</v>
      </c>
      <c r="D14" s="64">
        <v>1369.1070140000002</v>
      </c>
      <c r="E14" s="64">
        <v>23.21580648268341</v>
      </c>
      <c r="F14" s="64">
        <v>219.73600000000002</v>
      </c>
      <c r="G14" s="64">
        <v>796.9744000000001</v>
      </c>
      <c r="H14" s="64">
        <v>140.901804</v>
      </c>
      <c r="I14" s="64">
        <v>49.326170000000005</v>
      </c>
      <c r="J14" s="64">
        <v>162.16864</v>
      </c>
      <c r="K14" s="64">
        <v>0</v>
      </c>
      <c r="M14" s="197"/>
    </row>
    <row r="15" spans="1:13" ht="12.75">
      <c r="A15" s="26" t="s">
        <v>7</v>
      </c>
      <c r="B15" s="28" t="s">
        <v>120</v>
      </c>
      <c r="C15" s="26" t="s">
        <v>31</v>
      </c>
      <c r="D15" s="64">
        <v>0</v>
      </c>
      <c r="E15" s="64">
        <v>0</v>
      </c>
      <c r="F15" s="64">
        <v>0</v>
      </c>
      <c r="G15" s="64">
        <v>0</v>
      </c>
      <c r="H15" s="64">
        <v>0</v>
      </c>
      <c r="I15" s="64">
        <v>0</v>
      </c>
      <c r="J15" s="64">
        <v>0</v>
      </c>
      <c r="K15" s="64">
        <v>0</v>
      </c>
      <c r="M15" s="197"/>
    </row>
    <row r="16" spans="1:13" ht="12.75">
      <c r="A16" s="26" t="s">
        <v>73</v>
      </c>
      <c r="B16" s="28" t="s">
        <v>118</v>
      </c>
      <c r="C16" s="26" t="s">
        <v>29</v>
      </c>
      <c r="D16" s="64">
        <v>279.55367800000005</v>
      </c>
      <c r="E16" s="64">
        <v>4.740362896110611</v>
      </c>
      <c r="F16" s="64">
        <v>36.19800000000001</v>
      </c>
      <c r="G16" s="64">
        <v>135.37468</v>
      </c>
      <c r="H16" s="64">
        <v>14.842067999999998</v>
      </c>
      <c r="I16" s="64">
        <v>23.244850000000003</v>
      </c>
      <c r="J16" s="64">
        <v>69.89408</v>
      </c>
      <c r="K16" s="64">
        <v>0</v>
      </c>
      <c r="M16" s="197"/>
    </row>
    <row r="17" spans="1:13" s="198" customFormat="1" ht="12.75">
      <c r="A17" s="117"/>
      <c r="B17" s="115" t="s">
        <v>227</v>
      </c>
      <c r="C17" s="117" t="s">
        <v>216</v>
      </c>
      <c r="D17" s="216">
        <v>0</v>
      </c>
      <c r="E17" s="216">
        <v>0</v>
      </c>
      <c r="F17" s="216">
        <v>0</v>
      </c>
      <c r="G17" s="216">
        <v>0</v>
      </c>
      <c r="H17" s="216">
        <v>0</v>
      </c>
      <c r="I17" s="216">
        <v>0</v>
      </c>
      <c r="J17" s="216">
        <v>0</v>
      </c>
      <c r="K17" s="216">
        <v>0</v>
      </c>
      <c r="M17" s="197"/>
    </row>
    <row r="18" spans="1:13" ht="12.75">
      <c r="A18" s="26" t="s">
        <v>116</v>
      </c>
      <c r="B18" s="28" t="s">
        <v>48</v>
      </c>
      <c r="C18" s="26" t="s">
        <v>32</v>
      </c>
      <c r="D18" s="64">
        <v>46.216306</v>
      </c>
      <c r="E18" s="64">
        <v>0.7836851359819855</v>
      </c>
      <c r="F18" s="64">
        <v>0.046</v>
      </c>
      <c r="G18" s="64">
        <v>5.55076</v>
      </c>
      <c r="H18" s="64">
        <v>3.830626</v>
      </c>
      <c r="I18" s="64">
        <v>18.153</v>
      </c>
      <c r="J18" s="64">
        <v>4.44617</v>
      </c>
      <c r="K18" s="64">
        <v>14.18975</v>
      </c>
      <c r="M18" s="197"/>
    </row>
    <row r="19" spans="1:13" ht="12.75">
      <c r="A19" s="26" t="s">
        <v>117</v>
      </c>
      <c r="B19" s="28" t="s">
        <v>49</v>
      </c>
      <c r="C19" s="26" t="s">
        <v>33</v>
      </c>
      <c r="D19" s="64">
        <v>0</v>
      </c>
      <c r="E19" s="64">
        <v>0</v>
      </c>
      <c r="F19" s="64">
        <v>0</v>
      </c>
      <c r="G19" s="64">
        <v>0</v>
      </c>
      <c r="H19" s="64">
        <v>0</v>
      </c>
      <c r="I19" s="64">
        <v>0</v>
      </c>
      <c r="J19" s="64">
        <v>0</v>
      </c>
      <c r="K19" s="64">
        <v>0</v>
      </c>
      <c r="M19" s="197"/>
    </row>
    <row r="20" spans="1:13" ht="12.75">
      <c r="A20" s="26" t="s">
        <v>217</v>
      </c>
      <c r="B20" s="28" t="s">
        <v>50</v>
      </c>
      <c r="C20" s="26" t="s">
        <v>34</v>
      </c>
      <c r="D20" s="64">
        <v>33.056960000000004</v>
      </c>
      <c r="E20" s="64">
        <v>0.5605434625768458</v>
      </c>
      <c r="F20" s="64">
        <v>0</v>
      </c>
      <c r="G20" s="64">
        <v>3.61799</v>
      </c>
      <c r="H20" s="64">
        <v>0</v>
      </c>
      <c r="I20" s="64">
        <v>0</v>
      </c>
      <c r="J20" s="64">
        <v>24.50334</v>
      </c>
      <c r="K20" s="64">
        <v>4.93563</v>
      </c>
      <c r="M20" s="197"/>
    </row>
    <row r="21" spans="1:11" s="197" customFormat="1" ht="12.75">
      <c r="A21" s="32">
        <v>2</v>
      </c>
      <c r="B21" s="34" t="s">
        <v>51</v>
      </c>
      <c r="C21" s="32" t="s">
        <v>109</v>
      </c>
      <c r="D21" s="68">
        <v>2044.12901</v>
      </c>
      <c r="E21" s="68">
        <v>34.66208487468841</v>
      </c>
      <c r="F21" s="68">
        <v>240.679</v>
      </c>
      <c r="G21" s="68">
        <v>779.3217</v>
      </c>
      <c r="H21" s="68">
        <v>282.76678999999996</v>
      </c>
      <c r="I21" s="68">
        <v>209.93875</v>
      </c>
      <c r="J21" s="68">
        <v>277.90983</v>
      </c>
      <c r="K21" s="68">
        <v>253.51294000000001</v>
      </c>
    </row>
    <row r="22" spans="1:13" ht="12.75">
      <c r="A22" s="26" t="s">
        <v>2</v>
      </c>
      <c r="B22" s="28" t="s">
        <v>111</v>
      </c>
      <c r="C22" s="26" t="s">
        <v>22</v>
      </c>
      <c r="D22" s="64">
        <v>32.885458</v>
      </c>
      <c r="E22" s="64">
        <v>0.5576353208445494</v>
      </c>
      <c r="F22" s="64">
        <v>0.654</v>
      </c>
      <c r="G22" s="64">
        <v>29.77182</v>
      </c>
      <c r="H22" s="64">
        <v>0.020348</v>
      </c>
      <c r="I22" s="64">
        <v>2.43929</v>
      </c>
      <c r="J22" s="64">
        <v>0</v>
      </c>
      <c r="K22" s="64">
        <v>0</v>
      </c>
      <c r="M22" s="197"/>
    </row>
    <row r="23" spans="1:13" ht="12.75">
      <c r="A23" s="26" t="s">
        <v>4</v>
      </c>
      <c r="B23" s="28" t="s">
        <v>112</v>
      </c>
      <c r="C23" s="26" t="s">
        <v>23</v>
      </c>
      <c r="D23" s="64">
        <v>3.2087820000000002</v>
      </c>
      <c r="E23" s="64">
        <v>0.05441098555143172</v>
      </c>
      <c r="F23" s="64">
        <v>0.538</v>
      </c>
      <c r="G23" s="64">
        <v>0.20225</v>
      </c>
      <c r="H23" s="64">
        <v>0.211652</v>
      </c>
      <c r="I23" s="64">
        <v>1.85817</v>
      </c>
      <c r="J23" s="64">
        <v>0.19871</v>
      </c>
      <c r="K23" s="64">
        <v>0.2</v>
      </c>
      <c r="M23" s="197"/>
    </row>
    <row r="24" spans="1:13" ht="12.75">
      <c r="A24" s="26" t="s">
        <v>8</v>
      </c>
      <c r="B24" s="28" t="s">
        <v>175</v>
      </c>
      <c r="C24" s="26" t="s">
        <v>176</v>
      </c>
      <c r="D24" s="64">
        <v>0</v>
      </c>
      <c r="E24" s="64">
        <v>0</v>
      </c>
      <c r="F24" s="64">
        <v>0</v>
      </c>
      <c r="G24" s="64">
        <v>0</v>
      </c>
      <c r="H24" s="64">
        <v>0</v>
      </c>
      <c r="I24" s="64">
        <v>0</v>
      </c>
      <c r="J24" s="64">
        <v>0</v>
      </c>
      <c r="K24" s="64">
        <v>0</v>
      </c>
      <c r="M24" s="197"/>
    </row>
    <row r="25" spans="1:13" ht="12.75">
      <c r="A25" s="26" t="s">
        <v>9</v>
      </c>
      <c r="B25" s="28" t="s">
        <v>123</v>
      </c>
      <c r="C25" s="26" t="s">
        <v>75</v>
      </c>
      <c r="D25" s="64">
        <v>229.53912</v>
      </c>
      <c r="E25" s="64">
        <v>3.8922711925610254</v>
      </c>
      <c r="F25" s="64">
        <v>0</v>
      </c>
      <c r="G25" s="64">
        <v>208.84932</v>
      </c>
      <c r="H25" s="64">
        <v>0</v>
      </c>
      <c r="I25" s="64">
        <v>5.32116</v>
      </c>
      <c r="J25" s="64">
        <v>15.36864</v>
      </c>
      <c r="K25" s="64">
        <v>0</v>
      </c>
      <c r="M25" s="197"/>
    </row>
    <row r="26" spans="1:13" ht="12.75">
      <c r="A26" s="26" t="s">
        <v>10</v>
      </c>
      <c r="B26" s="28" t="s">
        <v>124</v>
      </c>
      <c r="C26" s="26" t="s">
        <v>71</v>
      </c>
      <c r="D26" s="64">
        <v>42.82051599999999</v>
      </c>
      <c r="E26" s="64">
        <v>0.7261030750549119</v>
      </c>
      <c r="F26" s="64">
        <v>13.934246</v>
      </c>
      <c r="G26" s="64">
        <v>19.094489999999997</v>
      </c>
      <c r="H26" s="64">
        <v>2.9099999999999997</v>
      </c>
      <c r="I26" s="64">
        <v>6.5582199999999995</v>
      </c>
      <c r="J26" s="64">
        <v>0</v>
      </c>
      <c r="K26" s="64">
        <v>0.32356</v>
      </c>
      <c r="M26" s="197"/>
    </row>
    <row r="27" spans="1:13" ht="12.75">
      <c r="A27" s="26" t="s">
        <v>11</v>
      </c>
      <c r="B27" s="28" t="s">
        <v>125</v>
      </c>
      <c r="C27" s="26" t="s">
        <v>19</v>
      </c>
      <c r="D27" s="64">
        <v>36.44927800000001</v>
      </c>
      <c r="E27" s="64">
        <v>0.6180666491578793</v>
      </c>
      <c r="F27" s="64">
        <v>1.525206</v>
      </c>
      <c r="G27" s="64">
        <v>21.86842</v>
      </c>
      <c r="H27" s="64">
        <v>9.776492</v>
      </c>
      <c r="I27" s="64">
        <v>2.42485</v>
      </c>
      <c r="J27" s="64">
        <v>0.67</v>
      </c>
      <c r="K27" s="64">
        <v>0.18431</v>
      </c>
      <c r="M27" s="197"/>
    </row>
    <row r="28" spans="1:13" ht="12.75">
      <c r="A28" s="26" t="s">
        <v>67</v>
      </c>
      <c r="B28" s="28" t="s">
        <v>126</v>
      </c>
      <c r="C28" s="26" t="s">
        <v>56</v>
      </c>
      <c r="D28" s="64">
        <v>4.5</v>
      </c>
      <c r="E28" s="64">
        <v>0.07630603605400514</v>
      </c>
      <c r="F28" s="64">
        <v>0</v>
      </c>
      <c r="G28" s="64">
        <v>0</v>
      </c>
      <c r="H28" s="64">
        <v>0</v>
      </c>
      <c r="I28" s="64">
        <v>0</v>
      </c>
      <c r="J28" s="64">
        <v>4.5</v>
      </c>
      <c r="K28" s="64">
        <v>0</v>
      </c>
      <c r="M28" s="197"/>
    </row>
    <row r="29" spans="1:13" ht="12.75">
      <c r="A29" s="26" t="s">
        <v>68</v>
      </c>
      <c r="B29" s="28" t="s">
        <v>168</v>
      </c>
      <c r="C29" s="26" t="s">
        <v>66</v>
      </c>
      <c r="D29" s="64">
        <v>89.44855</v>
      </c>
      <c r="E29" s="64">
        <v>1.516769840284107</v>
      </c>
      <c r="F29" s="64">
        <v>0</v>
      </c>
      <c r="G29" s="64">
        <v>87.12796</v>
      </c>
      <c r="H29" s="64">
        <v>0</v>
      </c>
      <c r="I29" s="64">
        <v>0.07323</v>
      </c>
      <c r="J29" s="64">
        <v>0</v>
      </c>
      <c r="K29" s="64">
        <v>2.24736</v>
      </c>
      <c r="M29" s="197"/>
    </row>
    <row r="30" spans="1:13" ht="12.75">
      <c r="A30" s="26" t="s">
        <v>127</v>
      </c>
      <c r="B30" s="28" t="s">
        <v>121</v>
      </c>
      <c r="C30" s="26" t="s">
        <v>122</v>
      </c>
      <c r="D30" s="64">
        <v>957.8408310000001</v>
      </c>
      <c r="E30" s="64">
        <v>16.242008218729833</v>
      </c>
      <c r="F30" s="64">
        <v>108.89448900000001</v>
      </c>
      <c r="G30" s="64">
        <v>278.70056</v>
      </c>
      <c r="H30" s="64">
        <v>151.976662</v>
      </c>
      <c r="I30" s="64">
        <v>122.66625999999997</v>
      </c>
      <c r="J30" s="64">
        <v>134.43523</v>
      </c>
      <c r="K30" s="64">
        <v>161.16763</v>
      </c>
      <c r="M30" s="197"/>
    </row>
    <row r="31" spans="1:13" s="198" customFormat="1" ht="12.75">
      <c r="A31" s="205" t="s">
        <v>306</v>
      </c>
      <c r="B31" s="115" t="s">
        <v>158</v>
      </c>
      <c r="C31" s="117" t="s">
        <v>57</v>
      </c>
      <c r="D31" s="216">
        <v>620.416555</v>
      </c>
      <c r="E31" s="216">
        <v>10.52033955874037</v>
      </c>
      <c r="F31" s="216">
        <v>64.322001</v>
      </c>
      <c r="G31" s="216">
        <v>165.53342</v>
      </c>
      <c r="H31" s="216">
        <v>109.339334</v>
      </c>
      <c r="I31" s="216">
        <v>90.5251</v>
      </c>
      <c r="J31" s="216">
        <v>75.33096</v>
      </c>
      <c r="K31" s="216">
        <v>115.36574</v>
      </c>
      <c r="M31" s="197"/>
    </row>
    <row r="32" spans="1:13" s="198" customFormat="1" ht="12.75">
      <c r="A32" s="205" t="s">
        <v>306</v>
      </c>
      <c r="B32" s="115" t="s">
        <v>163</v>
      </c>
      <c r="C32" s="117" t="s">
        <v>58</v>
      </c>
      <c r="D32" s="216">
        <v>125.666283</v>
      </c>
      <c r="E32" s="216">
        <v>2.13091020474907</v>
      </c>
      <c r="F32" s="216">
        <v>26.462156</v>
      </c>
      <c r="G32" s="216">
        <v>22.57931</v>
      </c>
      <c r="H32" s="216">
        <v>8.859017</v>
      </c>
      <c r="I32" s="216">
        <v>4.58704</v>
      </c>
      <c r="J32" s="216">
        <v>34.46498</v>
      </c>
      <c r="K32" s="216">
        <v>28.71378</v>
      </c>
      <c r="M32" s="197"/>
    </row>
    <row r="33" spans="1:13" s="198" customFormat="1" ht="12.75">
      <c r="A33" s="205" t="s">
        <v>306</v>
      </c>
      <c r="B33" s="115" t="s">
        <v>218</v>
      </c>
      <c r="C33" s="117" t="s">
        <v>52</v>
      </c>
      <c r="D33" s="216">
        <v>3.429037</v>
      </c>
      <c r="E33" s="216">
        <v>0.05814582687833726</v>
      </c>
      <c r="F33" s="216">
        <v>2.897344</v>
      </c>
      <c r="G33" s="216">
        <v>0.05758</v>
      </c>
      <c r="H33" s="216">
        <v>0.041023</v>
      </c>
      <c r="I33" s="216">
        <v>0</v>
      </c>
      <c r="J33" s="216">
        <v>0</v>
      </c>
      <c r="K33" s="216">
        <v>0.43309</v>
      </c>
      <c r="M33" s="197"/>
    </row>
    <row r="34" spans="1:13" s="198" customFormat="1" ht="12.75">
      <c r="A34" s="205" t="s">
        <v>306</v>
      </c>
      <c r="B34" s="115" t="s">
        <v>219</v>
      </c>
      <c r="C34" s="117" t="s">
        <v>53</v>
      </c>
      <c r="D34" s="216">
        <v>10.405795</v>
      </c>
      <c r="E34" s="216">
        <v>0.17644999298679698</v>
      </c>
      <c r="F34" s="216">
        <v>1.012843</v>
      </c>
      <c r="G34" s="216">
        <v>0.01307</v>
      </c>
      <c r="H34" s="216">
        <v>8.639442</v>
      </c>
      <c r="I34" s="216">
        <v>0.47543</v>
      </c>
      <c r="J34" s="216">
        <v>0.10557</v>
      </c>
      <c r="K34" s="216">
        <v>0.15944</v>
      </c>
      <c r="M34" s="197"/>
    </row>
    <row r="35" spans="1:13" s="198" customFormat="1" ht="12.75">
      <c r="A35" s="205" t="s">
        <v>306</v>
      </c>
      <c r="B35" s="115" t="s">
        <v>220</v>
      </c>
      <c r="C35" s="117" t="s">
        <v>54</v>
      </c>
      <c r="D35" s="216">
        <v>28.70999</v>
      </c>
      <c r="E35" s="216">
        <v>0.4868323404555838</v>
      </c>
      <c r="F35" s="216">
        <v>6.894636</v>
      </c>
      <c r="G35" s="216">
        <v>4.51792</v>
      </c>
      <c r="H35" s="216">
        <v>2.179114</v>
      </c>
      <c r="I35" s="216">
        <v>10.21239</v>
      </c>
      <c r="J35" s="216">
        <v>3.37562</v>
      </c>
      <c r="K35" s="216">
        <v>1.53031</v>
      </c>
      <c r="M35" s="197"/>
    </row>
    <row r="36" spans="1:13" s="198" customFormat="1" ht="12.75">
      <c r="A36" s="205" t="s">
        <v>306</v>
      </c>
      <c r="B36" s="115" t="s">
        <v>221</v>
      </c>
      <c r="C36" s="117" t="s">
        <v>55</v>
      </c>
      <c r="D36" s="216">
        <v>8.962001</v>
      </c>
      <c r="E36" s="216">
        <v>0.15196772698267338</v>
      </c>
      <c r="F36" s="216">
        <v>0.306057</v>
      </c>
      <c r="G36" s="216">
        <v>1.31472</v>
      </c>
      <c r="H36" s="216">
        <v>0.928914</v>
      </c>
      <c r="I36" s="216">
        <v>1.47108</v>
      </c>
      <c r="J36" s="216">
        <v>2.64344</v>
      </c>
      <c r="K36" s="216">
        <v>2.29779</v>
      </c>
      <c r="M36" s="197"/>
    </row>
    <row r="37" spans="1:13" s="198" customFormat="1" ht="12.75">
      <c r="A37" s="205" t="s">
        <v>306</v>
      </c>
      <c r="B37" s="115" t="s">
        <v>159</v>
      </c>
      <c r="C37" s="117" t="s">
        <v>20</v>
      </c>
      <c r="D37" s="216">
        <v>8.546381</v>
      </c>
      <c r="E37" s="216">
        <v>0.14492010149272544</v>
      </c>
      <c r="F37" s="216">
        <v>3.850631</v>
      </c>
      <c r="G37" s="216">
        <v>1.52747</v>
      </c>
      <c r="H37" s="216">
        <v>0.22963</v>
      </c>
      <c r="I37" s="216">
        <v>1.05567</v>
      </c>
      <c r="J37" s="216">
        <v>0.93282</v>
      </c>
      <c r="K37" s="216">
        <v>0.95016</v>
      </c>
      <c r="M37" s="197"/>
    </row>
    <row r="38" spans="1:13" s="198" customFormat="1" ht="12.75">
      <c r="A38" s="205" t="s">
        <v>306</v>
      </c>
      <c r="B38" s="115" t="s">
        <v>164</v>
      </c>
      <c r="C38" s="117" t="s">
        <v>21</v>
      </c>
      <c r="D38" s="216">
        <v>1.006012</v>
      </c>
      <c r="E38" s="216">
        <v>0.01705884176505818</v>
      </c>
      <c r="F38" s="216">
        <v>0.05</v>
      </c>
      <c r="G38" s="216">
        <v>0.14</v>
      </c>
      <c r="H38" s="216">
        <v>0.21223199999999998</v>
      </c>
      <c r="I38" s="216">
        <v>0.45306</v>
      </c>
      <c r="J38" s="216">
        <v>0.07072</v>
      </c>
      <c r="K38" s="216">
        <v>0.08</v>
      </c>
      <c r="M38" s="197"/>
    </row>
    <row r="39" spans="1:13" s="198" customFormat="1" ht="12.75">
      <c r="A39" s="205" t="s">
        <v>306</v>
      </c>
      <c r="B39" s="115" t="s">
        <v>222</v>
      </c>
      <c r="C39" s="117" t="s">
        <v>223</v>
      </c>
      <c r="D39" s="216">
        <v>0</v>
      </c>
      <c r="E39" s="216">
        <v>0</v>
      </c>
      <c r="F39" s="216">
        <v>0</v>
      </c>
      <c r="G39" s="216">
        <v>0</v>
      </c>
      <c r="H39" s="216">
        <v>0</v>
      </c>
      <c r="I39" s="216">
        <v>0</v>
      </c>
      <c r="J39" s="216">
        <v>0</v>
      </c>
      <c r="K39" s="216">
        <v>0</v>
      </c>
      <c r="M39" s="197"/>
    </row>
    <row r="40" spans="1:13" s="198" customFormat="1" ht="12.75">
      <c r="A40" s="205" t="s">
        <v>306</v>
      </c>
      <c r="B40" s="115" t="s">
        <v>160</v>
      </c>
      <c r="C40" s="117" t="s">
        <v>105</v>
      </c>
      <c r="D40" s="216">
        <v>12.507660999999999</v>
      </c>
      <c r="E40" s="216">
        <v>0.2120911180482831</v>
      </c>
      <c r="F40" s="216">
        <v>2.802821</v>
      </c>
      <c r="G40" s="216">
        <v>0.99932</v>
      </c>
      <c r="H40" s="216">
        <v>0</v>
      </c>
      <c r="I40" s="216">
        <v>0</v>
      </c>
      <c r="J40" s="216">
        <v>8.70552</v>
      </c>
      <c r="K40" s="216">
        <v>0</v>
      </c>
      <c r="M40" s="197"/>
    </row>
    <row r="41" spans="1:13" s="198" customFormat="1" ht="12.75">
      <c r="A41" s="205" t="s">
        <v>306</v>
      </c>
      <c r="B41" s="115" t="s">
        <v>141</v>
      </c>
      <c r="C41" s="117" t="s">
        <v>42</v>
      </c>
      <c r="D41" s="216">
        <v>13.348728999999999</v>
      </c>
      <c r="E41" s="216">
        <v>0.22635302141092087</v>
      </c>
      <c r="F41" s="216">
        <v>0</v>
      </c>
      <c r="G41" s="216">
        <v>4.54353</v>
      </c>
      <c r="H41" s="216">
        <v>2.039839</v>
      </c>
      <c r="I41" s="216">
        <v>6.71947</v>
      </c>
      <c r="J41" s="216">
        <v>0.01818</v>
      </c>
      <c r="K41" s="216">
        <v>0.02771</v>
      </c>
      <c r="M41" s="197"/>
    </row>
    <row r="42" spans="1:13" s="198" customFormat="1" ht="12.75">
      <c r="A42" s="205" t="s">
        <v>306</v>
      </c>
      <c r="B42" s="115" t="s">
        <v>145</v>
      </c>
      <c r="C42" s="117" t="s">
        <v>62</v>
      </c>
      <c r="D42" s="216">
        <v>23.36117</v>
      </c>
      <c r="E42" s="216">
        <v>0.3961329511741652</v>
      </c>
      <c r="F42" s="216">
        <v>0.039</v>
      </c>
      <c r="G42" s="216">
        <v>15.219650000000001</v>
      </c>
      <c r="H42" s="216">
        <v>5.8053799999999995</v>
      </c>
      <c r="I42" s="216">
        <v>1.65195</v>
      </c>
      <c r="J42" s="216">
        <v>0.64519</v>
      </c>
      <c r="K42" s="216">
        <v>0</v>
      </c>
      <c r="M42" s="197"/>
    </row>
    <row r="43" spans="1:13" s="198" customFormat="1" ht="12.75">
      <c r="A43" s="205" t="s">
        <v>306</v>
      </c>
      <c r="B43" s="115" t="s">
        <v>224</v>
      </c>
      <c r="C43" s="117" t="s">
        <v>36</v>
      </c>
      <c r="D43" s="216">
        <v>99.891196</v>
      </c>
      <c r="E43" s="216">
        <v>1.6938447118785986</v>
      </c>
      <c r="F43" s="216">
        <v>0.257</v>
      </c>
      <c r="G43" s="216">
        <v>62.254569999999994</v>
      </c>
      <c r="H43" s="216">
        <v>13.440836000000001</v>
      </c>
      <c r="I43" s="216">
        <v>5.51507</v>
      </c>
      <c r="J43" s="216">
        <v>7.76603</v>
      </c>
      <c r="K43" s="216">
        <v>10.65769</v>
      </c>
      <c r="M43" s="197"/>
    </row>
    <row r="44" spans="1:13" s="198" customFormat="1" ht="12.75">
      <c r="A44" s="205" t="s">
        <v>306</v>
      </c>
      <c r="B44" s="115" t="s">
        <v>165</v>
      </c>
      <c r="C44" s="117" t="s">
        <v>38</v>
      </c>
      <c r="D44" s="216">
        <v>0</v>
      </c>
      <c r="E44" s="216">
        <v>0</v>
      </c>
      <c r="F44" s="216">
        <v>0</v>
      </c>
      <c r="G44" s="216">
        <v>0</v>
      </c>
      <c r="H44" s="216">
        <v>0</v>
      </c>
      <c r="I44" s="216">
        <v>0</v>
      </c>
      <c r="J44" s="216">
        <v>0</v>
      </c>
      <c r="K44" s="216">
        <v>0</v>
      </c>
      <c r="M44" s="197"/>
    </row>
    <row r="45" spans="1:13" s="198" customFormat="1" ht="12.75">
      <c r="A45" s="205" t="s">
        <v>306</v>
      </c>
      <c r="B45" s="115" t="s">
        <v>166</v>
      </c>
      <c r="C45" s="117" t="s">
        <v>39</v>
      </c>
      <c r="D45" s="216">
        <v>0</v>
      </c>
      <c r="E45" s="216">
        <v>0</v>
      </c>
      <c r="F45" s="216">
        <v>0</v>
      </c>
      <c r="G45" s="216">
        <v>0</v>
      </c>
      <c r="H45" s="216">
        <v>0</v>
      </c>
      <c r="I45" s="216">
        <v>0</v>
      </c>
      <c r="J45" s="216">
        <v>0</v>
      </c>
      <c r="K45" s="216">
        <v>0</v>
      </c>
      <c r="M45" s="197"/>
    </row>
    <row r="46" spans="1:13" s="198" customFormat="1" ht="12.75">
      <c r="A46" s="205" t="s">
        <v>306</v>
      </c>
      <c r="B46" s="115" t="s">
        <v>206</v>
      </c>
      <c r="C46" s="117" t="s">
        <v>61</v>
      </c>
      <c r="D46" s="216">
        <v>1.5900210000000001</v>
      </c>
      <c r="E46" s="216">
        <v>0.02696182216725007</v>
      </c>
      <c r="F46" s="216">
        <v>0</v>
      </c>
      <c r="G46" s="216">
        <v>0</v>
      </c>
      <c r="H46" s="216">
        <v>0.261901</v>
      </c>
      <c r="I46" s="216">
        <v>0</v>
      </c>
      <c r="J46" s="216">
        <v>0.3762</v>
      </c>
      <c r="K46" s="216">
        <v>0.95192</v>
      </c>
      <c r="M46" s="197"/>
    </row>
    <row r="47" spans="1:13" ht="12.75">
      <c r="A47" s="26" t="s">
        <v>128</v>
      </c>
      <c r="B47" s="28" t="s">
        <v>179</v>
      </c>
      <c r="C47" s="26" t="s">
        <v>180</v>
      </c>
      <c r="D47" s="64">
        <v>0</v>
      </c>
      <c r="E47" s="64">
        <v>0</v>
      </c>
      <c r="F47" s="64">
        <v>0</v>
      </c>
      <c r="G47" s="64">
        <v>0</v>
      </c>
      <c r="H47" s="64">
        <v>0</v>
      </c>
      <c r="I47" s="64">
        <v>0</v>
      </c>
      <c r="J47" s="64">
        <v>0</v>
      </c>
      <c r="K47" s="64">
        <v>0</v>
      </c>
      <c r="M47" s="197"/>
    </row>
    <row r="48" spans="1:13" ht="12.75">
      <c r="A48" s="26" t="s">
        <v>129</v>
      </c>
      <c r="B48" s="28" t="s">
        <v>146</v>
      </c>
      <c r="C48" s="26" t="s">
        <v>59</v>
      </c>
      <c r="D48" s="64">
        <v>6.524555</v>
      </c>
      <c r="E48" s="64">
        <v>0.11063620645918658</v>
      </c>
      <c r="F48" s="64">
        <v>1.174288</v>
      </c>
      <c r="G48" s="64">
        <v>1.2959</v>
      </c>
      <c r="H48" s="64">
        <v>1.091797</v>
      </c>
      <c r="I48" s="64">
        <v>0.6455500000000001</v>
      </c>
      <c r="J48" s="64">
        <v>1.43201</v>
      </c>
      <c r="K48" s="64">
        <v>0.88501</v>
      </c>
      <c r="M48" s="197"/>
    </row>
    <row r="49" spans="1:13" ht="12.75">
      <c r="A49" s="26" t="s">
        <v>130</v>
      </c>
      <c r="B49" s="28" t="s">
        <v>147</v>
      </c>
      <c r="C49" s="26" t="s">
        <v>60</v>
      </c>
      <c r="D49" s="64">
        <v>47.576069000000004</v>
      </c>
      <c r="E49" s="64">
        <v>0.8067424969826305</v>
      </c>
      <c r="F49" s="64">
        <v>37.911869</v>
      </c>
      <c r="G49" s="64">
        <v>0.26196</v>
      </c>
      <c r="H49" s="64">
        <v>8.360000000000001</v>
      </c>
      <c r="I49" s="64">
        <v>0.73437</v>
      </c>
      <c r="J49" s="64">
        <v>0</v>
      </c>
      <c r="K49" s="64">
        <v>0.30787</v>
      </c>
      <c r="M49" s="197"/>
    </row>
    <row r="50" spans="1:13" ht="12.75">
      <c r="A50" s="26" t="s">
        <v>131</v>
      </c>
      <c r="B50" s="28" t="s">
        <v>142</v>
      </c>
      <c r="C50" s="26" t="s">
        <v>3</v>
      </c>
      <c r="D50" s="64">
        <v>55.825050000000005</v>
      </c>
      <c r="E50" s="64">
        <v>0.9466196173370313</v>
      </c>
      <c r="F50" s="64">
        <v>0</v>
      </c>
      <c r="G50" s="64">
        <v>0</v>
      </c>
      <c r="H50" s="64">
        <v>0</v>
      </c>
      <c r="I50" s="64">
        <v>0</v>
      </c>
      <c r="J50" s="64">
        <v>0</v>
      </c>
      <c r="K50" s="64">
        <v>55.825050000000005</v>
      </c>
      <c r="M50" s="197"/>
    </row>
    <row r="51" spans="1:13" ht="12.75">
      <c r="A51" s="26" t="s">
        <v>132</v>
      </c>
      <c r="B51" s="28" t="s">
        <v>143</v>
      </c>
      <c r="C51" s="26" t="s">
        <v>35</v>
      </c>
      <c r="D51" s="64">
        <v>344.846255</v>
      </c>
      <c r="E51" s="64">
        <v>5.847522392693034</v>
      </c>
      <c r="F51" s="64">
        <v>55.489000000000004</v>
      </c>
      <c r="G51" s="64">
        <v>67.49263</v>
      </c>
      <c r="H51" s="64">
        <v>89.476965</v>
      </c>
      <c r="I51" s="64">
        <v>63.359309999999994</v>
      </c>
      <c r="J51" s="64">
        <v>69.02835</v>
      </c>
      <c r="K51" s="64">
        <v>0</v>
      </c>
      <c r="M51" s="197"/>
    </row>
    <row r="52" spans="1:13" ht="12.75">
      <c r="A52" s="26" t="s">
        <v>133</v>
      </c>
      <c r="B52" s="28" t="s">
        <v>161</v>
      </c>
      <c r="C52" s="26" t="s">
        <v>24</v>
      </c>
      <c r="D52" s="64">
        <v>9.656601</v>
      </c>
      <c r="E52" s="64">
        <v>0.1637459875700316</v>
      </c>
      <c r="F52" s="64">
        <v>5.238</v>
      </c>
      <c r="G52" s="64">
        <v>0.6048</v>
      </c>
      <c r="H52" s="64">
        <v>0.700821</v>
      </c>
      <c r="I52" s="64">
        <v>1.5113800000000002</v>
      </c>
      <c r="J52" s="64">
        <v>0.86423</v>
      </c>
      <c r="K52" s="64">
        <v>0.73737</v>
      </c>
      <c r="M52" s="197"/>
    </row>
    <row r="53" spans="1:13" ht="12.75">
      <c r="A53" s="26" t="s">
        <v>134</v>
      </c>
      <c r="B53" s="28" t="s">
        <v>144</v>
      </c>
      <c r="C53" s="26" t="s">
        <v>70</v>
      </c>
      <c r="D53" s="64">
        <v>2.0519789999999998</v>
      </c>
      <c r="E53" s="64">
        <v>0.034795196345791424</v>
      </c>
      <c r="F53" s="64">
        <v>1.331959</v>
      </c>
      <c r="G53" s="64">
        <v>0.16025</v>
      </c>
      <c r="H53" s="64">
        <v>0</v>
      </c>
      <c r="I53" s="64">
        <v>0.55977</v>
      </c>
      <c r="J53" s="64">
        <v>0</v>
      </c>
      <c r="K53" s="64">
        <v>0</v>
      </c>
      <c r="M53" s="197"/>
    </row>
    <row r="54" spans="1:13" ht="12.75">
      <c r="A54" s="26" t="s">
        <v>135</v>
      </c>
      <c r="B54" s="28" t="s">
        <v>181</v>
      </c>
      <c r="C54" s="26" t="s">
        <v>182</v>
      </c>
      <c r="D54" s="64">
        <v>0</v>
      </c>
      <c r="E54" s="64">
        <v>0</v>
      </c>
      <c r="F54" s="64">
        <v>0</v>
      </c>
      <c r="G54" s="64">
        <v>0</v>
      </c>
      <c r="H54" s="64">
        <v>0</v>
      </c>
      <c r="I54" s="64">
        <v>0</v>
      </c>
      <c r="J54" s="64">
        <v>0</v>
      </c>
      <c r="K54" s="64">
        <v>0</v>
      </c>
      <c r="M54" s="197"/>
    </row>
    <row r="55" spans="1:13" ht="12.75">
      <c r="A55" s="26" t="s">
        <v>136</v>
      </c>
      <c r="B55" s="28" t="s">
        <v>148</v>
      </c>
      <c r="C55" s="26" t="s">
        <v>63</v>
      </c>
      <c r="D55" s="64">
        <v>10.120899</v>
      </c>
      <c r="E55" s="64">
        <v>0.17161904088732102</v>
      </c>
      <c r="F55" s="64">
        <v>0.146</v>
      </c>
      <c r="G55" s="64">
        <v>1.24292</v>
      </c>
      <c r="H55" s="64">
        <v>3.310089</v>
      </c>
      <c r="I55" s="64">
        <v>0.00831</v>
      </c>
      <c r="J55" s="64">
        <v>3.31782</v>
      </c>
      <c r="K55" s="64">
        <v>2.09576</v>
      </c>
      <c r="M55" s="197"/>
    </row>
    <row r="56" spans="1:13" ht="12.75">
      <c r="A56" s="26" t="s">
        <v>137</v>
      </c>
      <c r="B56" s="28" t="s">
        <v>78</v>
      </c>
      <c r="C56" s="26" t="s">
        <v>64</v>
      </c>
      <c r="D56" s="64">
        <v>123.2972</v>
      </c>
      <c r="E56" s="64">
        <v>2.0907379085684186</v>
      </c>
      <c r="F56" s="64">
        <v>7.4639999999999995</v>
      </c>
      <c r="G56" s="64">
        <v>39.65159</v>
      </c>
      <c r="H56" s="64">
        <v>13.91227</v>
      </c>
      <c r="I56" s="64">
        <v>1.77888</v>
      </c>
      <c r="J56" s="64">
        <v>37.44402</v>
      </c>
      <c r="K56" s="64">
        <v>23.04644</v>
      </c>
      <c r="M56" s="197"/>
    </row>
    <row r="57" spans="1:13" ht="12.75">
      <c r="A57" s="26" t="s">
        <v>138</v>
      </c>
      <c r="B57" s="28" t="s">
        <v>69</v>
      </c>
      <c r="C57" s="26" t="s">
        <v>65</v>
      </c>
      <c r="D57" s="64">
        <v>47.537924000000004</v>
      </c>
      <c r="E57" s="64">
        <v>0.806095676150346</v>
      </c>
      <c r="F57" s="64">
        <v>6.377999999999998</v>
      </c>
      <c r="G57" s="64">
        <v>22.99683</v>
      </c>
      <c r="H57" s="64">
        <v>1.0196939999999999</v>
      </c>
      <c r="I57" s="64">
        <v>0</v>
      </c>
      <c r="J57" s="64">
        <v>10.65082</v>
      </c>
      <c r="K57" s="64">
        <v>6.49258</v>
      </c>
      <c r="M57" s="197"/>
    </row>
    <row r="58" spans="1:13" ht="12.75">
      <c r="A58" s="26" t="s">
        <v>139</v>
      </c>
      <c r="B58" s="28" t="s">
        <v>162</v>
      </c>
      <c r="C58" s="26" t="s">
        <v>37</v>
      </c>
      <c r="D58" s="64">
        <v>0</v>
      </c>
      <c r="E58" s="64">
        <v>0</v>
      </c>
      <c r="F58" s="64">
        <v>0</v>
      </c>
      <c r="G58" s="64">
        <v>0</v>
      </c>
      <c r="H58" s="64">
        <v>0</v>
      </c>
      <c r="I58" s="64">
        <v>0</v>
      </c>
      <c r="J58" s="64">
        <v>0</v>
      </c>
      <c r="K58" s="64">
        <v>0</v>
      </c>
      <c r="M58" s="197"/>
    </row>
    <row r="59" spans="1:11" s="197" customFormat="1" ht="12.75">
      <c r="A59" s="32">
        <v>3</v>
      </c>
      <c r="B59" s="34" t="s">
        <v>140</v>
      </c>
      <c r="C59" s="32" t="s">
        <v>74</v>
      </c>
      <c r="D59" s="68">
        <v>159.05732400000002</v>
      </c>
      <c r="E59" s="68">
        <v>2.697118644399462</v>
      </c>
      <c r="F59" s="68">
        <v>5.431999999999999</v>
      </c>
      <c r="G59" s="68">
        <v>80.13065</v>
      </c>
      <c r="H59" s="68">
        <v>11.419234000000001</v>
      </c>
      <c r="I59" s="68">
        <v>18.37681</v>
      </c>
      <c r="J59" s="68">
        <v>13.056519999999999</v>
      </c>
      <c r="K59" s="68">
        <v>30.642110000000002</v>
      </c>
    </row>
    <row r="60" spans="1:11" s="197" customFormat="1" ht="12.75">
      <c r="A60" s="224" t="s">
        <v>283</v>
      </c>
      <c r="B60" s="199" t="s">
        <v>284</v>
      </c>
      <c r="C60" s="200"/>
      <c r="D60" s="68"/>
      <c r="E60" s="68"/>
      <c r="F60" s="68"/>
      <c r="G60" s="68"/>
      <c r="H60" s="68"/>
      <c r="I60" s="68"/>
      <c r="J60" s="68"/>
      <c r="K60" s="68"/>
    </row>
    <row r="61" spans="1:11" ht="13.5" hidden="1">
      <c r="A61" s="201">
        <v>1</v>
      </c>
      <c r="B61" s="202" t="s">
        <v>261</v>
      </c>
      <c r="C61" s="201" t="s">
        <v>225</v>
      </c>
      <c r="D61" s="68">
        <f>SUM(F61:K61)</f>
        <v>0</v>
      </c>
      <c r="E61" s="68"/>
      <c r="F61" s="68"/>
      <c r="G61" s="68"/>
      <c r="H61" s="68"/>
      <c r="I61" s="68"/>
      <c r="J61" s="68"/>
      <c r="K61" s="68"/>
    </row>
    <row r="62" spans="1:11" ht="13.5" hidden="1">
      <c r="A62" s="201">
        <v>2</v>
      </c>
      <c r="B62" s="202" t="s">
        <v>262</v>
      </c>
      <c r="C62" s="201" t="s">
        <v>226</v>
      </c>
      <c r="D62" s="68">
        <f aca="true" t="shared" si="0" ref="D62:D73">SUM(F62:K62)</f>
        <v>0</v>
      </c>
      <c r="E62" s="68"/>
      <c r="F62" s="68"/>
      <c r="G62" s="68"/>
      <c r="H62" s="68"/>
      <c r="I62" s="68"/>
      <c r="J62" s="68"/>
      <c r="K62" s="68"/>
    </row>
    <row r="63" spans="1:11" ht="13.5">
      <c r="A63" s="201">
        <v>1</v>
      </c>
      <c r="B63" s="202" t="s">
        <v>236</v>
      </c>
      <c r="C63" s="201" t="s">
        <v>263</v>
      </c>
      <c r="D63" s="68">
        <f t="shared" si="0"/>
        <v>5155.79424</v>
      </c>
      <c r="E63" s="68">
        <f>D63/5897.3*100</f>
        <v>87.42635172027877</v>
      </c>
      <c r="F63" s="68">
        <f>F8</f>
        <v>556.37</v>
      </c>
      <c r="G63" s="68">
        <f>G8</f>
        <v>2436.44625</v>
      </c>
      <c r="H63" s="68">
        <f>H8</f>
        <v>836.14398</v>
      </c>
      <c r="I63" s="68">
        <f>I8</f>
        <v>469.17867</v>
      </c>
      <c r="J63" s="68">
        <f>J8</f>
        <v>857.6553399999999</v>
      </c>
      <c r="K63" s="68"/>
    </row>
    <row r="64" spans="1:11" ht="27">
      <c r="A64" s="201">
        <v>2</v>
      </c>
      <c r="B64" s="206" t="s">
        <v>264</v>
      </c>
      <c r="C64" s="201" t="s">
        <v>265</v>
      </c>
      <c r="D64" s="68">
        <f t="shared" si="0"/>
        <v>1602.944946</v>
      </c>
      <c r="E64" s="68">
        <f>D64/5897.3*100</f>
        <v>27.180997168195614</v>
      </c>
      <c r="F64" s="221">
        <f>F11</f>
        <v>9.661591000000001</v>
      </c>
      <c r="G64" s="221">
        <f>G11+81.3</f>
        <v>523.35831</v>
      </c>
      <c r="H64" s="221">
        <f>H11+4.9+2.3</f>
        <v>319.69056499999994</v>
      </c>
      <c r="I64" s="221">
        <f>I11</f>
        <v>94.06851</v>
      </c>
      <c r="J64" s="221">
        <f>J11+5+2.3</f>
        <v>278.18597000000005</v>
      </c>
      <c r="K64" s="221">
        <f>K11+10.2+4</f>
        <v>377.97999999999996</v>
      </c>
    </row>
    <row r="65" spans="1:11" ht="27">
      <c r="A65" s="201">
        <v>3</v>
      </c>
      <c r="B65" s="206" t="s">
        <v>266</v>
      </c>
      <c r="C65" s="201" t="s">
        <v>267</v>
      </c>
      <c r="D65" s="68">
        <f>SUM(F65:K65)</f>
        <v>1648.6606920000004</v>
      </c>
      <c r="E65" s="68">
        <f aca="true" t="shared" si="1" ref="E65:E71">D65/5897.3*100</f>
        <v>27.95619507232124</v>
      </c>
      <c r="F65" s="221">
        <f aca="true" t="shared" si="2" ref="F65:K65">F14+F16</f>
        <v>255.93400000000003</v>
      </c>
      <c r="G65" s="221">
        <f t="shared" si="2"/>
        <v>932.3490800000001</v>
      </c>
      <c r="H65" s="221">
        <f t="shared" si="2"/>
        <v>155.743872</v>
      </c>
      <c r="I65" s="221">
        <f t="shared" si="2"/>
        <v>72.57102</v>
      </c>
      <c r="J65" s="221">
        <f t="shared" si="2"/>
        <v>232.06272</v>
      </c>
      <c r="K65" s="221">
        <f t="shared" si="2"/>
        <v>0</v>
      </c>
    </row>
    <row r="66" spans="1:11" ht="13.5" hidden="1">
      <c r="A66" s="201">
        <v>6</v>
      </c>
      <c r="B66" s="202" t="s">
        <v>268</v>
      </c>
      <c r="C66" s="201" t="s">
        <v>269</v>
      </c>
      <c r="D66" s="68">
        <f>SUM(F66:K66)</f>
        <v>0</v>
      </c>
      <c r="E66" s="68">
        <f t="shared" si="1"/>
        <v>0</v>
      </c>
      <c r="F66" s="221"/>
      <c r="G66" s="221"/>
      <c r="H66" s="221"/>
      <c r="I66" s="221"/>
      <c r="J66" s="221"/>
      <c r="K66" s="221"/>
    </row>
    <row r="67" spans="1:11" ht="13.5" hidden="1">
      <c r="A67" s="201">
        <v>7</v>
      </c>
      <c r="B67" s="202" t="s">
        <v>270</v>
      </c>
      <c r="C67" s="201" t="s">
        <v>271</v>
      </c>
      <c r="D67" s="68">
        <f>SUM(F67:K67)</f>
        <v>0</v>
      </c>
      <c r="E67" s="68">
        <f t="shared" si="1"/>
        <v>0</v>
      </c>
      <c r="F67" s="221"/>
      <c r="G67" s="221"/>
      <c r="H67" s="221"/>
      <c r="I67" s="221"/>
      <c r="J67" s="221"/>
      <c r="K67" s="221"/>
    </row>
    <row r="68" spans="1:11" ht="27">
      <c r="A68" s="201">
        <v>4</v>
      </c>
      <c r="B68" s="206" t="s">
        <v>272</v>
      </c>
      <c r="C68" s="201" t="s">
        <v>273</v>
      </c>
      <c r="D68" s="68">
        <f>SUM(F68:K68)</f>
        <v>229.53912</v>
      </c>
      <c r="E68" s="68">
        <f t="shared" si="1"/>
        <v>3.8922747698099127</v>
      </c>
      <c r="F68" s="68">
        <f aca="true" t="shared" si="3" ref="F68:K68">F24+F25</f>
        <v>0</v>
      </c>
      <c r="G68" s="68">
        <f>G24+G25</f>
        <v>208.84932</v>
      </c>
      <c r="H68" s="68">
        <f t="shared" si="3"/>
        <v>0</v>
      </c>
      <c r="I68" s="68">
        <f t="shared" si="3"/>
        <v>5.32116</v>
      </c>
      <c r="J68" s="68">
        <f t="shared" si="3"/>
        <v>15.36864</v>
      </c>
      <c r="K68" s="68">
        <f t="shared" si="3"/>
        <v>0</v>
      </c>
    </row>
    <row r="69" spans="1:11" ht="13.5">
      <c r="A69" s="201">
        <v>5</v>
      </c>
      <c r="B69" s="202" t="s">
        <v>274</v>
      </c>
      <c r="C69" s="201" t="s">
        <v>275</v>
      </c>
      <c r="D69" s="68">
        <f>SUM(F69:K69)</f>
        <v>969.55</v>
      </c>
      <c r="E69" s="68">
        <f t="shared" si="1"/>
        <v>16.440574500195005</v>
      </c>
      <c r="F69" s="221">
        <v>160.13</v>
      </c>
      <c r="G69" s="221">
        <v>282.61</v>
      </c>
      <c r="H69" s="221">
        <f>198.87-3.41</f>
        <v>195.46</v>
      </c>
      <c r="I69" s="221">
        <v>197.16</v>
      </c>
      <c r="J69" s="222">
        <v>134.19</v>
      </c>
      <c r="K69" s="221"/>
    </row>
    <row r="70" spans="1:11" ht="13.5">
      <c r="A70" s="201">
        <v>6</v>
      </c>
      <c r="B70" s="202" t="s">
        <v>276</v>
      </c>
      <c r="C70" s="201" t="s">
        <v>277</v>
      </c>
      <c r="D70" s="68">
        <f t="shared" si="0"/>
        <v>42.82051599999999</v>
      </c>
      <c r="E70" s="68">
        <f t="shared" si="1"/>
        <v>0.7261037423905854</v>
      </c>
      <c r="F70" s="221">
        <f aca="true" t="shared" si="4" ref="F70:K70">F26</f>
        <v>13.934246</v>
      </c>
      <c r="G70" s="221">
        <f t="shared" si="4"/>
        <v>19.094489999999997</v>
      </c>
      <c r="H70" s="221">
        <f t="shared" si="4"/>
        <v>2.9099999999999997</v>
      </c>
      <c r="I70" s="221">
        <f t="shared" si="4"/>
        <v>6.5582199999999995</v>
      </c>
      <c r="J70" s="221">
        <f t="shared" si="4"/>
        <v>0</v>
      </c>
      <c r="K70" s="221">
        <f t="shared" si="4"/>
        <v>0.32356</v>
      </c>
    </row>
    <row r="71" spans="1:11" ht="13.5" hidden="1">
      <c r="A71" s="201">
        <v>11</v>
      </c>
      <c r="B71" s="202" t="s">
        <v>212</v>
      </c>
      <c r="C71" s="201" t="s">
        <v>278</v>
      </c>
      <c r="D71" s="68">
        <f t="shared" si="0"/>
        <v>0</v>
      </c>
      <c r="E71" s="68">
        <f t="shared" si="1"/>
        <v>0</v>
      </c>
      <c r="F71" s="221"/>
      <c r="G71" s="221"/>
      <c r="H71" s="221"/>
      <c r="I71" s="221"/>
      <c r="J71" s="221"/>
      <c r="K71" s="221"/>
    </row>
    <row r="72" spans="1:11" ht="13.5">
      <c r="A72" s="201">
        <v>7</v>
      </c>
      <c r="B72" s="202" t="s">
        <v>279</v>
      </c>
      <c r="C72" s="201" t="s">
        <v>280</v>
      </c>
      <c r="D72" s="68">
        <f t="shared" si="0"/>
        <v>144.22392899999997</v>
      </c>
      <c r="E72" s="68"/>
      <c r="F72" s="221"/>
      <c r="G72" s="221"/>
      <c r="H72" s="221"/>
      <c r="I72" s="221"/>
      <c r="J72" s="221"/>
      <c r="K72" s="221">
        <v>144.22392899999997</v>
      </c>
    </row>
    <row r="73" spans="1:11" ht="13.5" hidden="1">
      <c r="A73" s="201">
        <v>13</v>
      </c>
      <c r="B73" s="206" t="s">
        <v>281</v>
      </c>
      <c r="C73" s="201" t="s">
        <v>282</v>
      </c>
      <c r="D73" s="68">
        <f t="shared" si="0"/>
        <v>0</v>
      </c>
      <c r="E73" s="68"/>
      <c r="F73" s="221"/>
      <c r="G73" s="221"/>
      <c r="H73" s="221"/>
      <c r="I73" s="221"/>
      <c r="J73" s="221"/>
      <c r="K73" s="221"/>
    </row>
    <row r="74" spans="1:2" ht="12.75">
      <c r="A74" s="451" t="s">
        <v>305</v>
      </c>
      <c r="B74" s="451"/>
    </row>
    <row r="76" ht="12.75">
      <c r="K76" s="51">
        <f>K14+K16</f>
        <v>0</v>
      </c>
    </row>
  </sheetData>
  <sheetProtection/>
  <mergeCells count="10">
    <mergeCell ref="A74:B74"/>
    <mergeCell ref="A1:B1"/>
    <mergeCell ref="C5:C6"/>
    <mergeCell ref="D5:E6"/>
    <mergeCell ref="F5:K5"/>
    <mergeCell ref="A2:K2"/>
    <mergeCell ref="A3:K3"/>
    <mergeCell ref="A4:K4"/>
    <mergeCell ref="A5:A6"/>
    <mergeCell ref="B5:B6"/>
  </mergeCells>
  <printOptions horizontalCentered="1"/>
  <pageMargins left="0.4" right="0.208661417" top="0.72" bottom="0.340551181" header="0" footer="0"/>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dimension ref="B1:K36"/>
  <sheetViews>
    <sheetView showZeros="0" zoomScalePageLayoutView="0" workbookViewId="0" topLeftCell="A1">
      <selection activeCell="C16" sqref="C16"/>
    </sheetView>
  </sheetViews>
  <sheetFormatPr defaultColWidth="8.8515625" defaultRowHeight="12.75"/>
  <cols>
    <col min="1" max="1" width="7.28125" style="38" customWidth="1"/>
    <col min="2" max="2" width="5.140625" style="43" bestFit="1" customWidth="1"/>
    <col min="3" max="3" width="56.57421875" style="38" customWidth="1"/>
    <col min="4" max="4" width="10.7109375" style="37" customWidth="1"/>
    <col min="5" max="5" width="9.28125" style="38" customWidth="1"/>
    <col min="6" max="6" width="7.57421875" style="38" customWidth="1"/>
    <col min="7" max="7" width="7.8515625" style="38" customWidth="1"/>
    <col min="8" max="8" width="9.00390625" style="38" customWidth="1"/>
    <col min="9" max="9" width="8.57421875" style="38" customWidth="1"/>
    <col min="10" max="10" width="8.28125" style="38" customWidth="1"/>
    <col min="11" max="11" width="9.140625" style="38" customWidth="1"/>
    <col min="12" max="16384" width="8.8515625" style="38" customWidth="1"/>
  </cols>
  <sheetData>
    <row r="1" spans="2:11" ht="19.5" customHeight="1">
      <c r="B1" s="465" t="s">
        <v>309</v>
      </c>
      <c r="C1" s="465"/>
      <c r="D1" s="128"/>
      <c r="E1" s="129"/>
      <c r="F1" s="129"/>
      <c r="G1" s="129"/>
      <c r="H1" s="129"/>
      <c r="I1" s="129"/>
      <c r="J1" s="129"/>
      <c r="K1" s="129"/>
    </row>
    <row r="2" spans="2:11" ht="16.5" customHeight="1">
      <c r="B2" s="464" t="s">
        <v>496</v>
      </c>
      <c r="C2" s="464"/>
      <c r="D2" s="464"/>
      <c r="E2" s="464"/>
      <c r="F2" s="464"/>
      <c r="G2" s="464"/>
      <c r="H2" s="464"/>
      <c r="I2" s="464"/>
      <c r="J2" s="464"/>
      <c r="K2" s="464"/>
    </row>
    <row r="3" spans="2:11" ht="19.5" customHeight="1">
      <c r="B3" s="447" t="s">
        <v>241</v>
      </c>
      <c r="C3" s="447"/>
      <c r="D3" s="447"/>
      <c r="E3" s="447"/>
      <c r="F3" s="447"/>
      <c r="G3" s="447"/>
      <c r="H3" s="447"/>
      <c r="I3" s="447"/>
      <c r="J3" s="447"/>
      <c r="K3" s="447"/>
    </row>
    <row r="4" spans="2:11" ht="13.5">
      <c r="B4" s="466" t="s">
        <v>150</v>
      </c>
      <c r="C4" s="466"/>
      <c r="D4" s="466"/>
      <c r="E4" s="466"/>
      <c r="F4" s="466"/>
      <c r="G4" s="466"/>
      <c r="H4" s="466"/>
      <c r="I4" s="466"/>
      <c r="J4" s="466"/>
      <c r="K4" s="466"/>
    </row>
    <row r="5" spans="2:11" ht="15" customHeight="1" hidden="1">
      <c r="B5" s="130"/>
      <c r="C5" s="130"/>
      <c r="D5" s="130"/>
      <c r="E5" s="131"/>
      <c r="F5" s="129"/>
      <c r="G5" s="129"/>
      <c r="H5" s="129"/>
      <c r="I5" s="129"/>
      <c r="J5" s="129"/>
      <c r="K5" s="129"/>
    </row>
    <row r="6" spans="2:11" ht="13.5">
      <c r="B6" s="459" t="s">
        <v>12</v>
      </c>
      <c r="C6" s="467" t="s">
        <v>149</v>
      </c>
      <c r="D6" s="467" t="s">
        <v>25</v>
      </c>
      <c r="E6" s="468" t="s">
        <v>195</v>
      </c>
      <c r="F6" s="467" t="s">
        <v>169</v>
      </c>
      <c r="G6" s="467"/>
      <c r="H6" s="467"/>
      <c r="I6" s="467"/>
      <c r="J6" s="467"/>
      <c r="K6" s="467"/>
    </row>
    <row r="7" spans="2:11" ht="25.5">
      <c r="B7" s="459"/>
      <c r="C7" s="467"/>
      <c r="D7" s="467"/>
      <c r="E7" s="469"/>
      <c r="F7" s="196" t="s">
        <v>429</v>
      </c>
      <c r="G7" s="196" t="s">
        <v>430</v>
      </c>
      <c r="H7" s="196" t="s">
        <v>431</v>
      </c>
      <c r="I7" s="196" t="s">
        <v>389</v>
      </c>
      <c r="J7" s="196" t="s">
        <v>432</v>
      </c>
      <c r="K7" s="196" t="s">
        <v>433</v>
      </c>
    </row>
    <row r="8" spans="2:11" s="44" customFormat="1" ht="12.75">
      <c r="B8" s="118">
        <v>1</v>
      </c>
      <c r="C8" s="119" t="s">
        <v>204</v>
      </c>
      <c r="D8" s="118" t="s">
        <v>196</v>
      </c>
      <c r="E8" s="217">
        <v>175.4</v>
      </c>
      <c r="F8" s="217">
        <v>12.770000000000003</v>
      </c>
      <c r="G8" s="217">
        <v>83.14000000000001</v>
      </c>
      <c r="H8" s="217">
        <v>23.540000000000003</v>
      </c>
      <c r="I8" s="217">
        <v>14.459999999999999</v>
      </c>
      <c r="J8" s="217">
        <v>21.820000000000004</v>
      </c>
      <c r="K8" s="217">
        <v>19.669999999999987</v>
      </c>
    </row>
    <row r="9" spans="2:11" s="40" customFormat="1" ht="13.5">
      <c r="B9" s="120" t="s">
        <v>0</v>
      </c>
      <c r="C9" s="121" t="s">
        <v>156</v>
      </c>
      <c r="D9" s="120" t="s">
        <v>197</v>
      </c>
      <c r="E9" s="218">
        <v>68.09</v>
      </c>
      <c r="F9" s="218">
        <v>3.54</v>
      </c>
      <c r="G9" s="218">
        <v>12.25</v>
      </c>
      <c r="H9" s="218">
        <v>5.42</v>
      </c>
      <c r="I9" s="218">
        <v>10.609999999999998</v>
      </c>
      <c r="J9" s="218">
        <v>18.57</v>
      </c>
      <c r="K9" s="218">
        <v>17.7</v>
      </c>
    </row>
    <row r="10" spans="2:11" s="41" customFormat="1" ht="13.5">
      <c r="B10" s="122"/>
      <c r="C10" s="123" t="s">
        <v>153</v>
      </c>
      <c r="D10" s="122" t="s">
        <v>232</v>
      </c>
      <c r="E10" s="218">
        <v>66.53</v>
      </c>
      <c r="F10" s="219">
        <v>3.54</v>
      </c>
      <c r="G10" s="219">
        <v>12.1</v>
      </c>
      <c r="H10" s="219">
        <v>5.41</v>
      </c>
      <c r="I10" s="219">
        <v>10.609999999999998</v>
      </c>
      <c r="J10" s="219">
        <v>17.27</v>
      </c>
      <c r="K10" s="219">
        <v>17.6</v>
      </c>
    </row>
    <row r="11" spans="2:11" s="40" customFormat="1" ht="13.5">
      <c r="B11" s="120" t="s">
        <v>1</v>
      </c>
      <c r="C11" s="121" t="s">
        <v>46</v>
      </c>
      <c r="D11" s="120" t="s">
        <v>198</v>
      </c>
      <c r="E11" s="218">
        <v>16.32</v>
      </c>
      <c r="F11" s="218">
        <v>2.48</v>
      </c>
      <c r="G11" s="218">
        <v>0.02</v>
      </c>
      <c r="H11" s="218">
        <v>12.63</v>
      </c>
      <c r="I11" s="218">
        <v>0.23</v>
      </c>
      <c r="J11" s="218">
        <v>0.8</v>
      </c>
      <c r="K11" s="218">
        <v>0.16000000000000003</v>
      </c>
    </row>
    <row r="12" spans="2:11" ht="13.5">
      <c r="B12" s="120" t="s">
        <v>5</v>
      </c>
      <c r="C12" s="121" t="s">
        <v>47</v>
      </c>
      <c r="D12" s="120" t="s">
        <v>199</v>
      </c>
      <c r="E12" s="218">
        <v>39.839999999999996</v>
      </c>
      <c r="F12" s="218">
        <v>5.5</v>
      </c>
      <c r="G12" s="218">
        <v>28.02</v>
      </c>
      <c r="H12" s="218">
        <v>1.19</v>
      </c>
      <c r="I12" s="218">
        <v>1.5300000000000002</v>
      </c>
      <c r="J12" s="218">
        <v>1.9500000000000002</v>
      </c>
      <c r="K12" s="218">
        <v>1.65</v>
      </c>
    </row>
    <row r="13" spans="2:11" s="42" customFormat="1" ht="13.5">
      <c r="B13" s="120" t="s">
        <v>6</v>
      </c>
      <c r="C13" s="121" t="s">
        <v>119</v>
      </c>
      <c r="D13" s="120" t="s">
        <v>228</v>
      </c>
      <c r="E13" s="218">
        <v>16.52</v>
      </c>
      <c r="F13" s="218">
        <v>1.2</v>
      </c>
      <c r="G13" s="218">
        <v>11.92</v>
      </c>
      <c r="H13" s="218">
        <v>2.5</v>
      </c>
      <c r="I13" s="218">
        <v>0.4</v>
      </c>
      <c r="J13" s="218">
        <v>0.5</v>
      </c>
      <c r="K13" s="218">
        <v>0</v>
      </c>
    </row>
    <row r="14" spans="2:11" ht="13.5" hidden="1">
      <c r="B14" s="120" t="s">
        <v>7</v>
      </c>
      <c r="C14" s="121" t="s">
        <v>120</v>
      </c>
      <c r="D14" s="120" t="s">
        <v>229</v>
      </c>
      <c r="E14" s="218">
        <v>0</v>
      </c>
      <c r="F14" s="218">
        <v>0</v>
      </c>
      <c r="G14" s="218">
        <v>0</v>
      </c>
      <c r="H14" s="218">
        <v>0</v>
      </c>
      <c r="I14" s="218">
        <v>0</v>
      </c>
      <c r="J14" s="218">
        <v>0</v>
      </c>
      <c r="K14" s="218">
        <v>0</v>
      </c>
    </row>
    <row r="15" spans="2:11" s="45" customFormat="1" ht="13.5">
      <c r="B15" s="120" t="s">
        <v>7</v>
      </c>
      <c r="C15" s="121" t="s">
        <v>118</v>
      </c>
      <c r="D15" s="120" t="s">
        <v>200</v>
      </c>
      <c r="E15" s="218">
        <v>33.870000000000005</v>
      </c>
      <c r="F15" s="218">
        <v>0.05</v>
      </c>
      <c r="G15" s="218">
        <v>30.93</v>
      </c>
      <c r="H15" s="218">
        <v>1.8</v>
      </c>
      <c r="I15" s="218">
        <v>1.09</v>
      </c>
      <c r="J15" s="218">
        <v>0</v>
      </c>
      <c r="K15" s="218">
        <v>0</v>
      </c>
    </row>
    <row r="16" spans="2:11" ht="13.5">
      <c r="B16" s="120"/>
      <c r="C16" s="115" t="s">
        <v>227</v>
      </c>
      <c r="D16" s="120" t="s">
        <v>233</v>
      </c>
      <c r="E16" s="218"/>
      <c r="F16" s="218">
        <v>0</v>
      </c>
      <c r="G16" s="218">
        <v>0</v>
      </c>
      <c r="H16" s="218">
        <v>0</v>
      </c>
      <c r="I16" s="218">
        <v>0</v>
      </c>
      <c r="J16" s="218">
        <v>0</v>
      </c>
      <c r="K16" s="218">
        <v>0</v>
      </c>
    </row>
    <row r="17" spans="2:11" ht="13.5">
      <c r="B17" s="120" t="s">
        <v>73</v>
      </c>
      <c r="C17" s="121" t="s">
        <v>48</v>
      </c>
      <c r="D17" s="120" t="s">
        <v>201</v>
      </c>
      <c r="E17" s="218">
        <v>0.76</v>
      </c>
      <c r="F17" s="124">
        <v>0</v>
      </c>
      <c r="G17" s="124">
        <v>0</v>
      </c>
      <c r="H17" s="124">
        <v>0</v>
      </c>
      <c r="I17" s="124">
        <v>0.6</v>
      </c>
      <c r="J17" s="124">
        <v>0</v>
      </c>
      <c r="K17" s="124">
        <v>0.16</v>
      </c>
    </row>
    <row r="18" spans="2:11" ht="13.5" hidden="1">
      <c r="B18" s="120" t="s">
        <v>117</v>
      </c>
      <c r="C18" s="121" t="s">
        <v>49</v>
      </c>
      <c r="D18" s="120" t="s">
        <v>230</v>
      </c>
      <c r="E18" s="124">
        <v>0</v>
      </c>
      <c r="F18" s="124">
        <v>0</v>
      </c>
      <c r="G18" s="124">
        <v>0</v>
      </c>
      <c r="H18" s="124">
        <v>0</v>
      </c>
      <c r="I18" s="124">
        <v>0</v>
      </c>
      <c r="J18" s="124">
        <v>0</v>
      </c>
      <c r="K18" s="124">
        <v>0</v>
      </c>
    </row>
    <row r="19" spans="2:11" ht="13.5" hidden="1">
      <c r="B19" s="120" t="s">
        <v>217</v>
      </c>
      <c r="C19" s="121" t="s">
        <v>50</v>
      </c>
      <c r="D19" s="120" t="s">
        <v>202</v>
      </c>
      <c r="E19" s="124">
        <v>0</v>
      </c>
      <c r="F19" s="124">
        <v>0</v>
      </c>
      <c r="G19" s="124">
        <v>0</v>
      </c>
      <c r="H19" s="124">
        <v>0</v>
      </c>
      <c r="I19" s="124">
        <v>0</v>
      </c>
      <c r="J19" s="124">
        <v>0</v>
      </c>
      <c r="K19" s="124">
        <v>0</v>
      </c>
    </row>
    <row r="20" spans="2:11" ht="13.5">
      <c r="B20" s="125">
        <v>2</v>
      </c>
      <c r="C20" s="126" t="s">
        <v>203</v>
      </c>
      <c r="D20" s="125"/>
      <c r="E20" s="127">
        <v>0</v>
      </c>
      <c r="F20" s="220">
        <v>0</v>
      </c>
      <c r="G20" s="220"/>
      <c r="H20" s="220"/>
      <c r="I20" s="220"/>
      <c r="J20" s="220"/>
      <c r="K20" s="220"/>
    </row>
    <row r="21" spans="2:11" ht="13.5" hidden="1">
      <c r="B21" s="120" t="s">
        <v>2</v>
      </c>
      <c r="C21" s="121" t="s">
        <v>285</v>
      </c>
      <c r="D21" s="120" t="s">
        <v>286</v>
      </c>
      <c r="E21" s="127">
        <v>0</v>
      </c>
      <c r="F21" s="220"/>
      <c r="G21" s="220"/>
      <c r="H21" s="220"/>
      <c r="I21" s="220"/>
      <c r="J21" s="220"/>
      <c r="K21" s="220"/>
    </row>
    <row r="22" spans="2:11" ht="13.5" hidden="1">
      <c r="B22" s="120" t="s">
        <v>4</v>
      </c>
      <c r="C22" s="121" t="s">
        <v>287</v>
      </c>
      <c r="D22" s="120" t="s">
        <v>288</v>
      </c>
      <c r="E22" s="127">
        <v>0</v>
      </c>
      <c r="F22" s="220"/>
      <c r="G22" s="220"/>
      <c r="H22" s="220"/>
      <c r="I22" s="220"/>
      <c r="J22" s="220"/>
      <c r="K22" s="220"/>
    </row>
    <row r="23" spans="2:11" ht="13.5" hidden="1">
      <c r="B23" s="120" t="s">
        <v>8</v>
      </c>
      <c r="C23" s="121" t="s">
        <v>289</v>
      </c>
      <c r="D23" s="120" t="s">
        <v>290</v>
      </c>
      <c r="E23" s="127">
        <v>0</v>
      </c>
      <c r="F23" s="220"/>
      <c r="G23" s="220"/>
      <c r="H23" s="220"/>
      <c r="I23" s="220"/>
      <c r="J23" s="220"/>
      <c r="K23" s="220"/>
    </row>
    <row r="24" spans="2:11" ht="13.5" hidden="1">
      <c r="B24" s="120" t="s">
        <v>9</v>
      </c>
      <c r="C24" s="121" t="s">
        <v>291</v>
      </c>
      <c r="D24" s="120" t="s">
        <v>292</v>
      </c>
      <c r="E24" s="127"/>
      <c r="F24" s="220"/>
      <c r="G24" s="220"/>
      <c r="H24" s="220"/>
      <c r="I24" s="220"/>
      <c r="J24" s="220"/>
      <c r="K24" s="220"/>
    </row>
    <row r="25" spans="2:11" ht="13.5" hidden="1">
      <c r="B25" s="120" t="s">
        <v>10</v>
      </c>
      <c r="C25" s="121" t="s">
        <v>293</v>
      </c>
      <c r="D25" s="120" t="s">
        <v>294</v>
      </c>
      <c r="E25" s="124"/>
      <c r="F25" s="124"/>
      <c r="G25" s="124"/>
      <c r="H25" s="124"/>
      <c r="I25" s="124"/>
      <c r="J25" s="124"/>
      <c r="K25" s="124"/>
    </row>
    <row r="26" spans="2:11" ht="13.5" hidden="1">
      <c r="B26" s="120" t="s">
        <v>11</v>
      </c>
      <c r="C26" s="121" t="s">
        <v>295</v>
      </c>
      <c r="D26" s="120" t="s">
        <v>296</v>
      </c>
      <c r="E26" s="124"/>
      <c r="F26" s="124"/>
      <c r="G26" s="124"/>
      <c r="H26" s="124"/>
      <c r="I26" s="124"/>
      <c r="J26" s="124"/>
      <c r="K26" s="124"/>
    </row>
    <row r="27" spans="2:11" ht="13.5" hidden="1">
      <c r="B27" s="120" t="s">
        <v>67</v>
      </c>
      <c r="C27" s="121" t="s">
        <v>297</v>
      </c>
      <c r="D27" s="120" t="s">
        <v>298</v>
      </c>
      <c r="E27" s="124"/>
      <c r="F27" s="124"/>
      <c r="G27" s="124"/>
      <c r="H27" s="124"/>
      <c r="I27" s="124"/>
      <c r="J27" s="124"/>
      <c r="K27" s="124"/>
    </row>
    <row r="28" spans="2:11" ht="13.5" hidden="1">
      <c r="B28" s="120" t="s">
        <v>68</v>
      </c>
      <c r="C28" s="121" t="s">
        <v>299</v>
      </c>
      <c r="D28" s="120" t="s">
        <v>300</v>
      </c>
      <c r="E28" s="124"/>
      <c r="F28" s="124"/>
      <c r="G28" s="124"/>
      <c r="H28" s="124"/>
      <c r="I28" s="124"/>
      <c r="J28" s="124"/>
      <c r="K28" s="124"/>
    </row>
    <row r="29" spans="2:11" ht="13.5" hidden="1">
      <c r="B29" s="120" t="s">
        <v>127</v>
      </c>
      <c r="C29" s="121" t="s">
        <v>301</v>
      </c>
      <c r="D29" s="120" t="s">
        <v>302</v>
      </c>
      <c r="E29" s="124"/>
      <c r="F29" s="124"/>
      <c r="G29" s="124"/>
      <c r="H29" s="124"/>
      <c r="I29" s="124"/>
      <c r="J29" s="124"/>
      <c r="K29" s="124"/>
    </row>
    <row r="30" spans="2:11" ht="13.5" hidden="1">
      <c r="B30" s="120"/>
      <c r="C30" s="121" t="s">
        <v>227</v>
      </c>
      <c r="D30" s="120" t="s">
        <v>303</v>
      </c>
      <c r="E30" s="124"/>
      <c r="F30" s="124"/>
      <c r="G30" s="124"/>
      <c r="H30" s="124"/>
      <c r="I30" s="124"/>
      <c r="J30" s="124"/>
      <c r="K30" s="124"/>
    </row>
    <row r="31" spans="2:11" ht="13.5">
      <c r="B31" s="125">
        <v>3</v>
      </c>
      <c r="C31" s="126" t="s">
        <v>234</v>
      </c>
      <c r="D31" s="125" t="s">
        <v>231</v>
      </c>
      <c r="E31" s="127">
        <v>0.9200000000000088</v>
      </c>
      <c r="F31" s="127">
        <v>0</v>
      </c>
      <c r="G31" s="127">
        <v>0.07000000000000028</v>
      </c>
      <c r="H31" s="127">
        <v>0.23000000000000398</v>
      </c>
      <c r="I31" s="127">
        <v>0.1600000000000037</v>
      </c>
      <c r="J31" s="127">
        <v>0</v>
      </c>
      <c r="K31" s="127">
        <v>0.46000000000000085</v>
      </c>
    </row>
    <row r="32" spans="2:6" ht="13.5">
      <c r="B32" s="462" t="s">
        <v>304</v>
      </c>
      <c r="C32" s="462"/>
      <c r="D32" s="203"/>
      <c r="E32" s="204"/>
      <c r="F32" s="204"/>
    </row>
    <row r="33" spans="2:6" ht="13.5">
      <c r="B33" s="463"/>
      <c r="C33" s="463"/>
      <c r="D33" s="203"/>
      <c r="E33" s="204"/>
      <c r="F33" s="204"/>
    </row>
    <row r="36" spans="6:11" ht="13.5">
      <c r="F36" s="169"/>
      <c r="G36" s="169"/>
      <c r="H36" s="169"/>
      <c r="I36" s="169"/>
      <c r="J36" s="169"/>
      <c r="K36" s="169"/>
    </row>
  </sheetData>
  <sheetProtection/>
  <mergeCells count="10">
    <mergeCell ref="B32:C33"/>
    <mergeCell ref="B2:K2"/>
    <mergeCell ref="B3:K3"/>
    <mergeCell ref="B1:C1"/>
    <mergeCell ref="B4:K4"/>
    <mergeCell ref="B6:B7"/>
    <mergeCell ref="C6:C7"/>
    <mergeCell ref="D6:D7"/>
    <mergeCell ref="E6:E7"/>
    <mergeCell ref="F6:K6"/>
  </mergeCells>
  <printOptions/>
  <pageMargins left="0.2" right="0.36" top="0.77" bottom="0.5"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O56"/>
  <sheetViews>
    <sheetView showZeros="0" zoomScale="115" zoomScaleNormal="115" zoomScalePageLayoutView="0" workbookViewId="0" topLeftCell="A1">
      <selection activeCell="B14" sqref="B14"/>
    </sheetView>
  </sheetViews>
  <sheetFormatPr defaultColWidth="9.140625" defaultRowHeight="12.75"/>
  <cols>
    <col min="1" max="1" width="4.421875" style="21" customWidth="1"/>
    <col min="2" max="2" width="32.421875" style="20" customWidth="1"/>
    <col min="3" max="3" width="7.57421875" style="21" customWidth="1"/>
    <col min="4" max="4" width="10.8515625" style="20" customWidth="1"/>
    <col min="5" max="8" width="7.57421875" style="20" customWidth="1"/>
    <col min="9" max="10" width="8.57421875" style="20" customWidth="1"/>
    <col min="11" max="11" width="9.140625" style="20" customWidth="1"/>
    <col min="12" max="12" width="34.00390625" style="20" customWidth="1"/>
    <col min="13" max="16384" width="9.140625" style="20" customWidth="1"/>
  </cols>
  <sheetData>
    <row r="1" spans="1:10" ht="18" customHeight="1">
      <c r="A1" s="465" t="s">
        <v>310</v>
      </c>
      <c r="B1" s="465"/>
      <c r="C1" s="57"/>
      <c r="D1" s="58"/>
      <c r="E1" s="58"/>
      <c r="F1" s="58"/>
      <c r="G1" s="58"/>
      <c r="H1" s="58"/>
      <c r="I1" s="58"/>
      <c r="J1" s="58"/>
    </row>
    <row r="2" spans="1:10" ht="13.5">
      <c r="A2" s="447" t="s">
        <v>497</v>
      </c>
      <c r="B2" s="447"/>
      <c r="C2" s="447"/>
      <c r="D2" s="447"/>
      <c r="E2" s="447"/>
      <c r="F2" s="447"/>
      <c r="G2" s="447"/>
      <c r="H2" s="447"/>
      <c r="I2" s="447"/>
      <c r="J2" s="447"/>
    </row>
    <row r="3" spans="1:10" ht="13.5">
      <c r="A3" s="447" t="s">
        <v>241</v>
      </c>
      <c r="B3" s="447"/>
      <c r="C3" s="447"/>
      <c r="D3" s="447"/>
      <c r="E3" s="447"/>
      <c r="F3" s="447"/>
      <c r="G3" s="447"/>
      <c r="H3" s="447"/>
      <c r="I3" s="447"/>
      <c r="J3" s="447"/>
    </row>
    <row r="4" spans="1:10" ht="15" customHeight="1">
      <c r="A4" s="46"/>
      <c r="B4" s="48"/>
      <c r="C4" s="48"/>
      <c r="D4" s="48"/>
      <c r="E4" s="47"/>
      <c r="F4" s="47"/>
      <c r="G4" s="47"/>
      <c r="H4" s="47"/>
      <c r="I4" s="470" t="s">
        <v>150</v>
      </c>
      <c r="J4" s="470"/>
    </row>
    <row r="5" spans="1:10" s="39" customFormat="1" ht="14.25" customHeight="1">
      <c r="A5" s="471" t="s">
        <v>12</v>
      </c>
      <c r="B5" s="471" t="s">
        <v>149</v>
      </c>
      <c r="C5" s="471" t="s">
        <v>25</v>
      </c>
      <c r="D5" s="473" t="s">
        <v>195</v>
      </c>
      <c r="E5" s="473" t="s">
        <v>205</v>
      </c>
      <c r="F5" s="473"/>
      <c r="G5" s="473"/>
      <c r="H5" s="473"/>
      <c r="I5" s="473"/>
      <c r="J5" s="473"/>
    </row>
    <row r="6" spans="1:10" s="39" customFormat="1" ht="25.5">
      <c r="A6" s="472"/>
      <c r="B6" s="472"/>
      <c r="C6" s="472"/>
      <c r="D6" s="472"/>
      <c r="E6" s="196" t="s">
        <v>429</v>
      </c>
      <c r="F6" s="196" t="s">
        <v>430</v>
      </c>
      <c r="G6" s="196" t="s">
        <v>431</v>
      </c>
      <c r="H6" s="196" t="s">
        <v>389</v>
      </c>
      <c r="I6" s="196" t="s">
        <v>432</v>
      </c>
      <c r="J6" s="196" t="s">
        <v>433</v>
      </c>
    </row>
    <row r="7" spans="1:10" s="39" customFormat="1" ht="17.25" customHeight="1">
      <c r="A7" s="144">
        <v>1</v>
      </c>
      <c r="B7" s="145" t="s">
        <v>43</v>
      </c>
      <c r="C7" s="144" t="s">
        <v>44</v>
      </c>
      <c r="D7" s="146">
        <f>SUM(E7:J7)</f>
        <v>147.07</v>
      </c>
      <c r="E7" s="146">
        <f aca="true" t="shared" si="0" ref="E7:J7">SUM(E8,E10:E14,E16:E18)</f>
        <v>10.549999999999999</v>
      </c>
      <c r="F7" s="146">
        <f t="shared" si="0"/>
        <v>64.65</v>
      </c>
      <c r="G7" s="146">
        <f t="shared" si="0"/>
        <v>21.960000000000004</v>
      </c>
      <c r="H7" s="146">
        <f t="shared" si="0"/>
        <v>10.789999999999997</v>
      </c>
      <c r="I7" s="146">
        <f t="shared" si="0"/>
        <v>19.81</v>
      </c>
      <c r="J7" s="146">
        <f t="shared" si="0"/>
        <v>19.31</v>
      </c>
    </row>
    <row r="8" spans="1:15" ht="17.25" customHeight="1">
      <c r="A8" s="132" t="s">
        <v>0</v>
      </c>
      <c r="B8" s="133" t="s">
        <v>156</v>
      </c>
      <c r="C8" s="132" t="s">
        <v>26</v>
      </c>
      <c r="D8" s="134">
        <f aca="true" t="shared" si="1" ref="D8:D18">SUM(E8:J8)</f>
        <v>61.69999999999999</v>
      </c>
      <c r="E8" s="135">
        <v>3.54</v>
      </c>
      <c r="F8" s="136">
        <v>9.02</v>
      </c>
      <c r="G8" s="135">
        <v>4.56</v>
      </c>
      <c r="H8" s="135">
        <v>8.979999999999997</v>
      </c>
      <c r="I8" s="135">
        <v>17.9</v>
      </c>
      <c r="J8" s="135">
        <v>17.7</v>
      </c>
      <c r="O8" s="191"/>
    </row>
    <row r="9" spans="1:10" s="49" customFormat="1" ht="13.5">
      <c r="A9" s="137"/>
      <c r="B9" s="138" t="s">
        <v>214</v>
      </c>
      <c r="C9" s="139" t="s">
        <v>45</v>
      </c>
      <c r="D9" s="134">
        <f t="shared" si="1"/>
        <v>60.13999999999999</v>
      </c>
      <c r="E9" s="140">
        <v>3.54</v>
      </c>
      <c r="F9" s="141">
        <v>8.87</v>
      </c>
      <c r="G9" s="140">
        <v>4.55</v>
      </c>
      <c r="H9" s="140">
        <v>8.979999999999997</v>
      </c>
      <c r="I9" s="140">
        <v>16.599999999999998</v>
      </c>
      <c r="J9" s="140">
        <v>17.6</v>
      </c>
    </row>
    <row r="10" spans="1:10" ht="13.5">
      <c r="A10" s="132" t="s">
        <v>1</v>
      </c>
      <c r="B10" s="142" t="s">
        <v>46</v>
      </c>
      <c r="C10" s="143" t="s">
        <v>27</v>
      </c>
      <c r="D10" s="134">
        <f t="shared" si="1"/>
        <v>16.26</v>
      </c>
      <c r="E10" s="135">
        <v>2.48</v>
      </c>
      <c r="F10" s="136">
        <v>0.02</v>
      </c>
      <c r="G10" s="135">
        <v>12.590000000000002</v>
      </c>
      <c r="H10" s="135">
        <v>0.21000000000000002</v>
      </c>
      <c r="I10" s="135">
        <v>0.7999999999999998</v>
      </c>
      <c r="J10" s="135">
        <v>0.16000000000000003</v>
      </c>
    </row>
    <row r="11" spans="1:10" ht="13.5">
      <c r="A11" s="132" t="s">
        <v>5</v>
      </c>
      <c r="B11" s="133" t="s">
        <v>47</v>
      </c>
      <c r="C11" s="132" t="s">
        <v>28</v>
      </c>
      <c r="D11" s="134">
        <f t="shared" si="1"/>
        <v>25.310000000000006</v>
      </c>
      <c r="E11" s="135">
        <v>3.28</v>
      </c>
      <c r="F11" s="136">
        <v>19.110000000000003</v>
      </c>
      <c r="G11" s="135">
        <v>0.5099999999999999</v>
      </c>
      <c r="H11" s="135">
        <v>0.5100000000000002</v>
      </c>
      <c r="I11" s="135">
        <v>0.6100000000000001</v>
      </c>
      <c r="J11" s="135">
        <v>1.29</v>
      </c>
    </row>
    <row r="12" spans="1:10" ht="13.5">
      <c r="A12" s="132" t="s">
        <v>6</v>
      </c>
      <c r="B12" s="133" t="s">
        <v>119</v>
      </c>
      <c r="C12" s="132" t="s">
        <v>30</v>
      </c>
      <c r="D12" s="134">
        <f t="shared" si="1"/>
        <v>16.52</v>
      </c>
      <c r="E12" s="135">
        <v>1.2</v>
      </c>
      <c r="F12" s="136">
        <v>11.92</v>
      </c>
      <c r="G12" s="135">
        <v>2.5</v>
      </c>
      <c r="H12" s="135">
        <v>0.4</v>
      </c>
      <c r="I12" s="135">
        <v>0.5</v>
      </c>
      <c r="J12" s="135">
        <v>0</v>
      </c>
    </row>
    <row r="13" spans="1:10" ht="13.5" hidden="1">
      <c r="A13" s="132" t="s">
        <v>7</v>
      </c>
      <c r="B13" s="133" t="s">
        <v>120</v>
      </c>
      <c r="C13" s="132" t="s">
        <v>31</v>
      </c>
      <c r="D13" s="134">
        <f t="shared" si="1"/>
        <v>0</v>
      </c>
      <c r="E13" s="135">
        <v>0</v>
      </c>
      <c r="F13" s="136">
        <v>0</v>
      </c>
      <c r="G13" s="135">
        <v>0</v>
      </c>
      <c r="H13" s="135">
        <v>0</v>
      </c>
      <c r="I13" s="135">
        <v>0</v>
      </c>
      <c r="J13" s="135">
        <v>0</v>
      </c>
    </row>
    <row r="14" spans="1:10" ht="13.5">
      <c r="A14" s="132" t="s">
        <v>7</v>
      </c>
      <c r="B14" s="133" t="s">
        <v>118</v>
      </c>
      <c r="C14" s="132" t="s">
        <v>29</v>
      </c>
      <c r="D14" s="134">
        <f t="shared" si="1"/>
        <v>26.52</v>
      </c>
      <c r="E14" s="135">
        <v>0.05</v>
      </c>
      <c r="F14" s="136">
        <v>24.58</v>
      </c>
      <c r="G14" s="135">
        <v>1.8</v>
      </c>
      <c r="H14" s="135">
        <v>0.09000000000000008</v>
      </c>
      <c r="I14" s="135">
        <v>0</v>
      </c>
      <c r="J14" s="135">
        <v>0</v>
      </c>
    </row>
    <row r="15" spans="1:10" ht="13.5" hidden="1">
      <c r="A15" s="132"/>
      <c r="B15" s="133" t="s">
        <v>227</v>
      </c>
      <c r="C15" s="132" t="s">
        <v>216</v>
      </c>
      <c r="D15" s="134">
        <f t="shared" si="1"/>
        <v>0</v>
      </c>
      <c r="E15" s="135">
        <v>0</v>
      </c>
      <c r="F15" s="136">
        <v>0</v>
      </c>
      <c r="G15" s="135">
        <v>0</v>
      </c>
      <c r="H15" s="135">
        <v>0</v>
      </c>
      <c r="I15" s="135">
        <v>0</v>
      </c>
      <c r="J15" s="135">
        <v>0</v>
      </c>
    </row>
    <row r="16" spans="1:10" ht="13.5">
      <c r="A16" s="132" t="s">
        <v>73</v>
      </c>
      <c r="B16" s="133" t="s">
        <v>48</v>
      </c>
      <c r="C16" s="132" t="s">
        <v>32</v>
      </c>
      <c r="D16" s="134">
        <f t="shared" si="1"/>
        <v>0.76</v>
      </c>
      <c r="E16" s="135">
        <v>0</v>
      </c>
      <c r="F16" s="136">
        <v>0</v>
      </c>
      <c r="G16" s="135">
        <v>0</v>
      </c>
      <c r="H16" s="135">
        <v>0.6</v>
      </c>
      <c r="I16" s="135">
        <v>0</v>
      </c>
      <c r="J16" s="135">
        <v>0.16</v>
      </c>
    </row>
    <row r="17" spans="1:10" ht="13.5" hidden="1">
      <c r="A17" s="132" t="s">
        <v>117</v>
      </c>
      <c r="B17" s="133" t="s">
        <v>49</v>
      </c>
      <c r="C17" s="132" t="s">
        <v>33</v>
      </c>
      <c r="D17" s="134">
        <f t="shared" si="1"/>
        <v>0</v>
      </c>
      <c r="E17" s="135">
        <v>0</v>
      </c>
      <c r="F17" s="136">
        <v>0</v>
      </c>
      <c r="G17" s="135">
        <v>0</v>
      </c>
      <c r="H17" s="135">
        <v>0</v>
      </c>
      <c r="I17" s="135">
        <v>0</v>
      </c>
      <c r="J17" s="135">
        <v>0</v>
      </c>
    </row>
    <row r="18" spans="1:10" ht="13.5" hidden="1">
      <c r="A18" s="132" t="s">
        <v>217</v>
      </c>
      <c r="B18" s="133" t="s">
        <v>50</v>
      </c>
      <c r="C18" s="132" t="s">
        <v>34</v>
      </c>
      <c r="D18" s="134">
        <f t="shared" si="1"/>
        <v>0</v>
      </c>
      <c r="E18" s="135">
        <v>0</v>
      </c>
      <c r="F18" s="136">
        <v>0</v>
      </c>
      <c r="G18" s="135">
        <v>0</v>
      </c>
      <c r="H18" s="135">
        <v>0</v>
      </c>
      <c r="I18" s="135">
        <v>0</v>
      </c>
      <c r="J18" s="135">
        <v>0</v>
      </c>
    </row>
    <row r="19" spans="1:10" ht="13.5">
      <c r="A19" s="144">
        <v>2</v>
      </c>
      <c r="B19" s="145" t="s">
        <v>51</v>
      </c>
      <c r="C19" s="144" t="s">
        <v>109</v>
      </c>
      <c r="D19" s="146">
        <f>SUM(E19:J19)</f>
        <v>95.62999999999998</v>
      </c>
      <c r="E19" s="146">
        <f aca="true" t="shared" si="2" ref="E19:J19">SUM(E20:E28,E46:E54,E55:E56)</f>
        <v>17.25</v>
      </c>
      <c r="F19" s="146">
        <f t="shared" si="2"/>
        <v>70.71999999999998</v>
      </c>
      <c r="G19" s="146">
        <f t="shared" si="2"/>
        <v>3.5200000000000005</v>
      </c>
      <c r="H19" s="146">
        <f t="shared" si="2"/>
        <v>0.4800000000000001</v>
      </c>
      <c r="I19" s="146">
        <f t="shared" si="2"/>
        <v>2.56</v>
      </c>
      <c r="J19" s="146">
        <f t="shared" si="2"/>
        <v>1.1</v>
      </c>
    </row>
    <row r="20" spans="1:10" ht="13.5">
      <c r="A20" s="147" t="s">
        <v>2</v>
      </c>
      <c r="B20" s="148" t="s">
        <v>111</v>
      </c>
      <c r="C20" s="147" t="s">
        <v>22</v>
      </c>
      <c r="D20" s="134">
        <f aca="true" t="shared" si="3" ref="D20:D56">SUM(E20:J20)</f>
        <v>18.24</v>
      </c>
      <c r="E20" s="149">
        <v>0</v>
      </c>
      <c r="F20" s="150">
        <v>18.24</v>
      </c>
      <c r="G20" s="151">
        <v>0</v>
      </c>
      <c r="H20" s="149">
        <v>0</v>
      </c>
      <c r="I20" s="149">
        <v>0</v>
      </c>
      <c r="J20" s="149">
        <v>0</v>
      </c>
    </row>
    <row r="21" spans="1:10" ht="13.5" hidden="1">
      <c r="A21" s="147" t="s">
        <v>4</v>
      </c>
      <c r="B21" s="148" t="s">
        <v>112</v>
      </c>
      <c r="C21" s="147" t="s">
        <v>23</v>
      </c>
      <c r="D21" s="134">
        <f t="shared" si="3"/>
        <v>0</v>
      </c>
      <c r="E21" s="149">
        <v>0</v>
      </c>
      <c r="F21" s="150">
        <v>0</v>
      </c>
      <c r="G21" s="151">
        <v>0</v>
      </c>
      <c r="H21" s="149">
        <v>0</v>
      </c>
      <c r="I21" s="149">
        <v>0</v>
      </c>
      <c r="J21" s="149">
        <v>0</v>
      </c>
    </row>
    <row r="22" spans="1:10" ht="13.5" hidden="1">
      <c r="A22" s="147" t="s">
        <v>8</v>
      </c>
      <c r="B22" s="148" t="s">
        <v>175</v>
      </c>
      <c r="C22" s="147" t="s">
        <v>176</v>
      </c>
      <c r="D22" s="134">
        <f t="shared" si="3"/>
        <v>0</v>
      </c>
      <c r="E22" s="149">
        <v>0</v>
      </c>
      <c r="F22" s="150">
        <v>0</v>
      </c>
      <c r="G22" s="151">
        <v>0</v>
      </c>
      <c r="H22" s="149">
        <v>0</v>
      </c>
      <c r="I22" s="149">
        <v>0</v>
      </c>
      <c r="J22" s="149">
        <v>0</v>
      </c>
    </row>
    <row r="23" spans="1:10" ht="13.5" hidden="1">
      <c r="A23" s="147" t="s">
        <v>9</v>
      </c>
      <c r="B23" s="148" t="s">
        <v>123</v>
      </c>
      <c r="C23" s="147" t="s">
        <v>75</v>
      </c>
      <c r="D23" s="134">
        <f t="shared" si="3"/>
        <v>0</v>
      </c>
      <c r="E23" s="149">
        <v>0</v>
      </c>
      <c r="F23" s="150">
        <v>0</v>
      </c>
      <c r="G23" s="151">
        <v>0</v>
      </c>
      <c r="H23" s="149">
        <v>0</v>
      </c>
      <c r="I23" s="149">
        <v>0</v>
      </c>
      <c r="J23" s="149">
        <v>0</v>
      </c>
    </row>
    <row r="24" spans="1:10" ht="13.5" hidden="1">
      <c r="A24" s="147" t="s">
        <v>10</v>
      </c>
      <c r="B24" s="148" t="s">
        <v>124</v>
      </c>
      <c r="C24" s="147" t="s">
        <v>71</v>
      </c>
      <c r="D24" s="134">
        <f t="shared" si="3"/>
        <v>0</v>
      </c>
      <c r="E24" s="149">
        <v>0</v>
      </c>
      <c r="F24" s="150">
        <v>0</v>
      </c>
      <c r="G24" s="151">
        <v>0</v>
      </c>
      <c r="H24" s="149">
        <v>0</v>
      </c>
      <c r="I24" s="149">
        <v>0</v>
      </c>
      <c r="J24" s="149">
        <v>0</v>
      </c>
    </row>
    <row r="25" spans="1:10" ht="13.5">
      <c r="A25" s="147" t="s">
        <v>4</v>
      </c>
      <c r="B25" s="148" t="s">
        <v>125</v>
      </c>
      <c r="C25" s="147" t="s">
        <v>19</v>
      </c>
      <c r="D25" s="134">
        <f t="shared" si="3"/>
        <v>9.59</v>
      </c>
      <c r="E25" s="149">
        <v>0</v>
      </c>
      <c r="F25" s="150">
        <v>7.97</v>
      </c>
      <c r="G25" s="151">
        <v>1.59</v>
      </c>
      <c r="H25" s="149">
        <v>0.03</v>
      </c>
      <c r="I25" s="149">
        <v>0</v>
      </c>
      <c r="J25" s="149">
        <v>0</v>
      </c>
    </row>
    <row r="26" spans="1:10" ht="13.5" hidden="1">
      <c r="A26" s="147" t="s">
        <v>67</v>
      </c>
      <c r="B26" s="148" t="s">
        <v>126</v>
      </c>
      <c r="C26" s="147" t="s">
        <v>56</v>
      </c>
      <c r="D26" s="134">
        <f t="shared" si="3"/>
        <v>0</v>
      </c>
      <c r="E26" s="149">
        <v>0</v>
      </c>
      <c r="F26" s="150">
        <v>0</v>
      </c>
      <c r="G26" s="151">
        <v>0</v>
      </c>
      <c r="H26" s="149">
        <v>0</v>
      </c>
      <c r="I26" s="149">
        <v>0</v>
      </c>
      <c r="J26" s="149">
        <v>0</v>
      </c>
    </row>
    <row r="27" spans="1:10" ht="13.5">
      <c r="A27" s="147" t="s">
        <v>8</v>
      </c>
      <c r="B27" s="152" t="s">
        <v>168</v>
      </c>
      <c r="C27" s="74" t="s">
        <v>66</v>
      </c>
      <c r="D27" s="134">
        <f t="shared" si="3"/>
        <v>34.41</v>
      </c>
      <c r="E27" s="153">
        <v>0</v>
      </c>
      <c r="F27" s="150">
        <v>34.41</v>
      </c>
      <c r="G27" s="154">
        <v>0</v>
      </c>
      <c r="H27" s="153">
        <v>0</v>
      </c>
      <c r="I27" s="153">
        <v>0</v>
      </c>
      <c r="J27" s="153">
        <v>0</v>
      </c>
    </row>
    <row r="28" spans="1:10" ht="22.5">
      <c r="A28" s="147" t="s">
        <v>9</v>
      </c>
      <c r="B28" s="148" t="s">
        <v>121</v>
      </c>
      <c r="C28" s="147" t="s">
        <v>122</v>
      </c>
      <c r="D28" s="134">
        <f t="shared" si="3"/>
        <v>13.3</v>
      </c>
      <c r="E28" s="134">
        <v>5.52</v>
      </c>
      <c r="F28" s="134">
        <v>4.87</v>
      </c>
      <c r="G28" s="134">
        <v>1.65</v>
      </c>
      <c r="H28" s="134">
        <v>0</v>
      </c>
      <c r="I28" s="134">
        <v>0.6</v>
      </c>
      <c r="J28" s="134">
        <v>0.66</v>
      </c>
    </row>
    <row r="29" spans="1:10" ht="13.5">
      <c r="A29" s="205" t="s">
        <v>306</v>
      </c>
      <c r="B29" s="115" t="s">
        <v>158</v>
      </c>
      <c r="C29" s="117" t="s">
        <v>57</v>
      </c>
      <c r="D29" s="134">
        <f t="shared" si="3"/>
        <v>6.850000000000001</v>
      </c>
      <c r="E29" s="149">
        <v>2.95</v>
      </c>
      <c r="F29" s="136">
        <v>2.1</v>
      </c>
      <c r="G29" s="149">
        <v>1.23</v>
      </c>
      <c r="H29" s="149">
        <v>0</v>
      </c>
      <c r="I29" s="149">
        <v>0.5700000000000001</v>
      </c>
      <c r="J29" s="149">
        <v>0</v>
      </c>
    </row>
    <row r="30" spans="1:10" ht="13.5">
      <c r="A30" s="205" t="s">
        <v>306</v>
      </c>
      <c r="B30" s="115" t="s">
        <v>163</v>
      </c>
      <c r="C30" s="117" t="s">
        <v>58</v>
      </c>
      <c r="D30" s="134">
        <f t="shared" si="3"/>
        <v>0.8</v>
      </c>
      <c r="E30" s="149">
        <v>0.06</v>
      </c>
      <c r="F30" s="136">
        <v>0.38</v>
      </c>
      <c r="G30" s="149">
        <v>0.23</v>
      </c>
      <c r="H30" s="149">
        <v>0</v>
      </c>
      <c r="I30" s="149">
        <v>0.13</v>
      </c>
      <c r="J30" s="149">
        <v>0</v>
      </c>
    </row>
    <row r="31" spans="1:10" ht="13.5" hidden="1">
      <c r="A31" s="205" t="s">
        <v>306</v>
      </c>
      <c r="B31" s="115" t="s">
        <v>218</v>
      </c>
      <c r="C31" s="117" t="s">
        <v>52</v>
      </c>
      <c r="D31" s="134">
        <f t="shared" si="3"/>
        <v>0</v>
      </c>
      <c r="E31" s="149">
        <v>0</v>
      </c>
      <c r="F31" s="136">
        <v>0</v>
      </c>
      <c r="G31" s="149">
        <v>0</v>
      </c>
      <c r="H31" s="149">
        <v>0</v>
      </c>
      <c r="I31" s="149">
        <v>0</v>
      </c>
      <c r="J31" s="149">
        <v>0</v>
      </c>
    </row>
    <row r="32" spans="1:10" ht="13.5" hidden="1">
      <c r="A32" s="205" t="s">
        <v>306</v>
      </c>
      <c r="B32" s="115" t="s">
        <v>219</v>
      </c>
      <c r="C32" s="117" t="s">
        <v>53</v>
      </c>
      <c r="D32" s="134">
        <f t="shared" si="3"/>
        <v>0</v>
      </c>
      <c r="E32" s="149">
        <v>0</v>
      </c>
      <c r="F32" s="136">
        <v>0</v>
      </c>
      <c r="G32" s="149">
        <v>0</v>
      </c>
      <c r="H32" s="149">
        <v>0</v>
      </c>
      <c r="I32" s="149">
        <v>0</v>
      </c>
      <c r="J32" s="149">
        <v>0</v>
      </c>
    </row>
    <row r="33" spans="1:10" ht="13.5">
      <c r="A33" s="205" t="s">
        <v>306</v>
      </c>
      <c r="B33" s="115" t="s">
        <v>220</v>
      </c>
      <c r="C33" s="117" t="s">
        <v>54</v>
      </c>
      <c r="D33" s="134">
        <f t="shared" si="3"/>
        <v>0.88</v>
      </c>
      <c r="E33" s="149">
        <v>0</v>
      </c>
      <c r="F33" s="136">
        <v>0.07</v>
      </c>
      <c r="G33" s="149">
        <v>0.15</v>
      </c>
      <c r="H33" s="149">
        <v>0</v>
      </c>
      <c r="I33" s="149">
        <v>0</v>
      </c>
      <c r="J33" s="149">
        <v>0.66</v>
      </c>
    </row>
    <row r="34" spans="1:10" ht="13.5">
      <c r="A34" s="205" t="s">
        <v>306</v>
      </c>
      <c r="B34" s="115" t="s">
        <v>221</v>
      </c>
      <c r="C34" s="117" t="s">
        <v>55</v>
      </c>
      <c r="D34" s="134">
        <f t="shared" si="3"/>
        <v>1.58</v>
      </c>
      <c r="E34" s="149">
        <v>1.58</v>
      </c>
      <c r="F34" s="136">
        <v>0</v>
      </c>
      <c r="G34" s="149">
        <v>0</v>
      </c>
      <c r="H34" s="149">
        <v>0</v>
      </c>
      <c r="I34" s="149">
        <v>0</v>
      </c>
      <c r="J34" s="149">
        <v>0</v>
      </c>
    </row>
    <row r="35" spans="1:10" ht="13.5" hidden="1">
      <c r="A35" s="205" t="s">
        <v>306</v>
      </c>
      <c r="B35" s="115" t="s">
        <v>159</v>
      </c>
      <c r="C35" s="117" t="s">
        <v>20</v>
      </c>
      <c r="D35" s="134">
        <f t="shared" si="3"/>
        <v>0</v>
      </c>
      <c r="E35" s="149">
        <v>0</v>
      </c>
      <c r="F35" s="136">
        <v>0</v>
      </c>
      <c r="G35" s="149">
        <v>0</v>
      </c>
      <c r="H35" s="149">
        <v>0</v>
      </c>
      <c r="I35" s="149">
        <v>0</v>
      </c>
      <c r="J35" s="149">
        <v>0</v>
      </c>
    </row>
    <row r="36" spans="1:10" ht="13.5" hidden="1">
      <c r="A36" s="205" t="s">
        <v>306</v>
      </c>
      <c r="B36" s="115" t="s">
        <v>164</v>
      </c>
      <c r="C36" s="117" t="s">
        <v>21</v>
      </c>
      <c r="D36" s="134">
        <f t="shared" si="3"/>
        <v>0</v>
      </c>
      <c r="E36" s="149">
        <v>0</v>
      </c>
      <c r="F36" s="136">
        <v>0</v>
      </c>
      <c r="G36" s="149">
        <v>0</v>
      </c>
      <c r="H36" s="149">
        <v>0</v>
      </c>
      <c r="I36" s="149">
        <v>0</v>
      </c>
      <c r="J36" s="149">
        <v>0</v>
      </c>
    </row>
    <row r="37" spans="1:10" ht="13.5" hidden="1">
      <c r="A37" s="205" t="s">
        <v>306</v>
      </c>
      <c r="B37" s="115" t="s">
        <v>222</v>
      </c>
      <c r="C37" s="117" t="s">
        <v>223</v>
      </c>
      <c r="D37" s="134">
        <f t="shared" si="3"/>
        <v>0</v>
      </c>
      <c r="E37" s="149">
        <v>0</v>
      </c>
      <c r="F37" s="136">
        <v>0</v>
      </c>
      <c r="G37" s="149">
        <v>0</v>
      </c>
      <c r="H37" s="149">
        <v>0</v>
      </c>
      <c r="I37" s="149">
        <v>0</v>
      </c>
      <c r="J37" s="149">
        <v>0</v>
      </c>
    </row>
    <row r="38" spans="1:10" ht="13.5" hidden="1">
      <c r="A38" s="205" t="s">
        <v>306</v>
      </c>
      <c r="B38" s="115" t="s">
        <v>160</v>
      </c>
      <c r="C38" s="117" t="s">
        <v>105</v>
      </c>
      <c r="D38" s="134">
        <f t="shared" si="3"/>
        <v>0</v>
      </c>
      <c r="E38" s="149">
        <v>0</v>
      </c>
      <c r="F38" s="136">
        <v>0</v>
      </c>
      <c r="G38" s="149">
        <v>0</v>
      </c>
      <c r="H38" s="149">
        <v>0</v>
      </c>
      <c r="I38" s="149">
        <v>0</v>
      </c>
      <c r="J38" s="149">
        <v>0</v>
      </c>
    </row>
    <row r="39" spans="1:10" ht="13.5" hidden="1">
      <c r="A39" s="205" t="s">
        <v>306</v>
      </c>
      <c r="B39" s="115" t="s">
        <v>141</v>
      </c>
      <c r="C39" s="117" t="s">
        <v>42</v>
      </c>
      <c r="D39" s="134">
        <f t="shared" si="3"/>
        <v>0</v>
      </c>
      <c r="E39" s="149">
        <v>0</v>
      </c>
      <c r="F39" s="136">
        <v>0</v>
      </c>
      <c r="G39" s="149">
        <v>0</v>
      </c>
      <c r="H39" s="149">
        <v>0</v>
      </c>
      <c r="I39" s="149">
        <v>0</v>
      </c>
      <c r="J39" s="149">
        <v>0</v>
      </c>
    </row>
    <row r="40" spans="1:10" ht="13.5" hidden="1">
      <c r="A40" s="205" t="s">
        <v>306</v>
      </c>
      <c r="B40" s="115" t="s">
        <v>145</v>
      </c>
      <c r="C40" s="117" t="s">
        <v>62</v>
      </c>
      <c r="D40" s="134">
        <f t="shared" si="3"/>
        <v>0</v>
      </c>
      <c r="E40" s="149">
        <v>0</v>
      </c>
      <c r="F40" s="136">
        <v>0</v>
      </c>
      <c r="G40" s="149">
        <v>0</v>
      </c>
      <c r="H40" s="149">
        <v>0</v>
      </c>
      <c r="I40" s="149">
        <v>0</v>
      </c>
      <c r="J40" s="149">
        <v>0</v>
      </c>
    </row>
    <row r="41" spans="1:10" ht="25.5" customHeight="1">
      <c r="A41" s="205" t="s">
        <v>306</v>
      </c>
      <c r="B41" s="223" t="s">
        <v>437</v>
      </c>
      <c r="C41" s="117" t="s">
        <v>36</v>
      </c>
      <c r="D41" s="134">
        <f t="shared" si="3"/>
        <v>4.47</v>
      </c>
      <c r="E41" s="149">
        <v>0.93</v>
      </c>
      <c r="F41" s="136">
        <v>3.5</v>
      </c>
      <c r="G41" s="149">
        <v>0.04</v>
      </c>
      <c r="H41" s="149">
        <v>0</v>
      </c>
      <c r="I41" s="149">
        <v>0</v>
      </c>
      <c r="J41" s="149">
        <v>0</v>
      </c>
    </row>
    <row r="42" spans="1:10" ht="17.25" customHeight="1" hidden="1">
      <c r="A42" s="205" t="s">
        <v>306</v>
      </c>
      <c r="B42" s="115" t="s">
        <v>165</v>
      </c>
      <c r="C42" s="117" t="s">
        <v>38</v>
      </c>
      <c r="D42" s="134">
        <f t="shared" si="3"/>
        <v>0</v>
      </c>
      <c r="E42" s="149">
        <v>0</v>
      </c>
      <c r="F42" s="136">
        <v>0</v>
      </c>
      <c r="G42" s="149">
        <v>0</v>
      </c>
      <c r="H42" s="149">
        <v>0</v>
      </c>
      <c r="I42" s="149">
        <v>0</v>
      </c>
      <c r="J42" s="149">
        <v>0</v>
      </c>
    </row>
    <row r="43" spans="1:10" ht="13.5" hidden="1">
      <c r="A43" s="205" t="s">
        <v>306</v>
      </c>
      <c r="B43" s="115" t="s">
        <v>166</v>
      </c>
      <c r="C43" s="117" t="s">
        <v>39</v>
      </c>
      <c r="D43" s="134">
        <f t="shared" si="3"/>
        <v>0</v>
      </c>
      <c r="E43" s="149">
        <v>0</v>
      </c>
      <c r="F43" s="136">
        <v>0</v>
      </c>
      <c r="G43" s="149">
        <v>0</v>
      </c>
      <c r="H43" s="149">
        <v>0</v>
      </c>
      <c r="I43" s="149">
        <v>0</v>
      </c>
      <c r="J43" s="149">
        <v>0</v>
      </c>
    </row>
    <row r="44" spans="1:10" ht="13.5" hidden="1">
      <c r="A44" s="205" t="s">
        <v>306</v>
      </c>
      <c r="B44" s="115" t="s">
        <v>206</v>
      </c>
      <c r="C44" s="117" t="s">
        <v>61</v>
      </c>
      <c r="D44" s="134">
        <f t="shared" si="3"/>
        <v>0</v>
      </c>
      <c r="E44" s="149">
        <v>0</v>
      </c>
      <c r="F44" s="136">
        <v>0</v>
      </c>
      <c r="G44" s="149">
        <v>0</v>
      </c>
      <c r="H44" s="149">
        <v>0</v>
      </c>
      <c r="I44" s="149">
        <v>0</v>
      </c>
      <c r="J44" s="149">
        <v>0</v>
      </c>
    </row>
    <row r="45" spans="1:10" ht="13.5" hidden="1">
      <c r="A45" s="147" t="s">
        <v>128</v>
      </c>
      <c r="B45" s="148" t="s">
        <v>179</v>
      </c>
      <c r="C45" s="147" t="s">
        <v>180</v>
      </c>
      <c r="D45" s="134">
        <f t="shared" si="3"/>
        <v>0</v>
      </c>
      <c r="E45" s="149">
        <v>0</v>
      </c>
      <c r="F45" s="136">
        <v>0</v>
      </c>
      <c r="G45" s="153">
        <v>0</v>
      </c>
      <c r="H45" s="149">
        <v>0</v>
      </c>
      <c r="I45" s="149">
        <v>0</v>
      </c>
      <c r="J45" s="149">
        <v>0</v>
      </c>
    </row>
    <row r="46" spans="1:10" ht="13.5">
      <c r="A46" s="147" t="s">
        <v>10</v>
      </c>
      <c r="B46" s="148" t="s">
        <v>146</v>
      </c>
      <c r="C46" s="147" t="s">
        <v>59</v>
      </c>
      <c r="D46" s="134">
        <f t="shared" si="3"/>
        <v>0.13</v>
      </c>
      <c r="E46" s="149">
        <v>0</v>
      </c>
      <c r="F46" s="136">
        <v>0</v>
      </c>
      <c r="G46" s="153">
        <v>0</v>
      </c>
      <c r="H46" s="149">
        <v>0.13</v>
      </c>
      <c r="I46" s="149">
        <v>0</v>
      </c>
      <c r="J46" s="149">
        <v>0</v>
      </c>
    </row>
    <row r="47" spans="1:10" ht="13.5" hidden="1">
      <c r="A47" s="147" t="s">
        <v>130</v>
      </c>
      <c r="B47" s="148" t="s">
        <v>147</v>
      </c>
      <c r="C47" s="147" t="s">
        <v>60</v>
      </c>
      <c r="D47" s="134">
        <f t="shared" si="3"/>
        <v>0</v>
      </c>
      <c r="E47" s="149">
        <v>0</v>
      </c>
      <c r="F47" s="136">
        <v>0</v>
      </c>
      <c r="G47" s="149">
        <v>0</v>
      </c>
      <c r="H47" s="149">
        <v>0</v>
      </c>
      <c r="I47" s="149">
        <v>0</v>
      </c>
      <c r="J47" s="149">
        <v>0</v>
      </c>
    </row>
    <row r="48" spans="1:10" ht="13.5">
      <c r="A48" s="147" t="s">
        <v>11</v>
      </c>
      <c r="B48" s="148" t="s">
        <v>142</v>
      </c>
      <c r="C48" s="147" t="s">
        <v>3</v>
      </c>
      <c r="D48" s="134">
        <f t="shared" si="3"/>
        <v>0.44</v>
      </c>
      <c r="E48" s="155">
        <v>0</v>
      </c>
      <c r="F48" s="134">
        <v>0</v>
      </c>
      <c r="G48" s="156">
        <v>0</v>
      </c>
      <c r="H48" s="155">
        <v>0</v>
      </c>
      <c r="I48" s="155">
        <v>0</v>
      </c>
      <c r="J48" s="155">
        <v>0.44</v>
      </c>
    </row>
    <row r="49" spans="1:12" ht="13.5">
      <c r="A49" s="147" t="s">
        <v>67</v>
      </c>
      <c r="B49" s="148" t="s">
        <v>143</v>
      </c>
      <c r="C49" s="147" t="s">
        <v>35</v>
      </c>
      <c r="D49" s="134">
        <f t="shared" si="3"/>
        <v>2.6700000000000004</v>
      </c>
      <c r="E49" s="157">
        <v>0.28</v>
      </c>
      <c r="F49" s="158">
        <v>1.52</v>
      </c>
      <c r="G49" s="159">
        <v>0.2</v>
      </c>
      <c r="H49" s="157">
        <v>0.32000000000000006</v>
      </c>
      <c r="I49" s="157">
        <v>0.35000000000000003</v>
      </c>
      <c r="J49" s="157">
        <v>0</v>
      </c>
      <c r="L49" s="265"/>
    </row>
    <row r="50" spans="1:10" ht="13.5" hidden="1">
      <c r="A50" s="147" t="s">
        <v>133</v>
      </c>
      <c r="B50" s="148" t="s">
        <v>161</v>
      </c>
      <c r="C50" s="147" t="s">
        <v>24</v>
      </c>
      <c r="D50" s="134">
        <f t="shared" si="3"/>
        <v>0</v>
      </c>
      <c r="E50" s="157">
        <v>0</v>
      </c>
      <c r="F50" s="158">
        <v>0</v>
      </c>
      <c r="G50" s="159">
        <v>0</v>
      </c>
      <c r="H50" s="157">
        <v>0</v>
      </c>
      <c r="I50" s="157">
        <v>0</v>
      </c>
      <c r="J50" s="157">
        <v>0</v>
      </c>
    </row>
    <row r="51" spans="1:12" ht="13.5" hidden="1">
      <c r="A51" s="147" t="s">
        <v>134</v>
      </c>
      <c r="B51" s="148" t="s">
        <v>144</v>
      </c>
      <c r="C51" s="147" t="s">
        <v>70</v>
      </c>
      <c r="D51" s="134">
        <f t="shared" si="3"/>
        <v>0</v>
      </c>
      <c r="E51" s="157">
        <v>0</v>
      </c>
      <c r="F51" s="158">
        <v>0</v>
      </c>
      <c r="G51" s="159">
        <v>0</v>
      </c>
      <c r="H51" s="157">
        <v>0</v>
      </c>
      <c r="I51" s="157">
        <v>0</v>
      </c>
      <c r="J51" s="157">
        <v>0</v>
      </c>
      <c r="L51" s="265"/>
    </row>
    <row r="52" spans="1:10" ht="13.5" hidden="1">
      <c r="A52" s="147" t="s">
        <v>135</v>
      </c>
      <c r="B52" s="148" t="s">
        <v>181</v>
      </c>
      <c r="C52" s="147" t="s">
        <v>182</v>
      </c>
      <c r="D52" s="134">
        <f t="shared" si="3"/>
        <v>0</v>
      </c>
      <c r="E52" s="157">
        <v>0</v>
      </c>
      <c r="F52" s="158">
        <v>0</v>
      </c>
      <c r="G52" s="159">
        <v>0</v>
      </c>
      <c r="H52" s="157">
        <v>0</v>
      </c>
      <c r="I52" s="157">
        <v>0</v>
      </c>
      <c r="J52" s="157">
        <v>0</v>
      </c>
    </row>
    <row r="53" spans="1:10" ht="13.5" hidden="1">
      <c r="A53" s="147" t="s">
        <v>136</v>
      </c>
      <c r="B53" s="160" t="s">
        <v>148</v>
      </c>
      <c r="C53" s="147" t="s">
        <v>63</v>
      </c>
      <c r="D53" s="134">
        <f t="shared" si="3"/>
        <v>0</v>
      </c>
      <c r="E53" s="157">
        <v>0</v>
      </c>
      <c r="F53" s="158">
        <v>0</v>
      </c>
      <c r="G53" s="159">
        <v>0</v>
      </c>
      <c r="H53" s="157">
        <v>0</v>
      </c>
      <c r="I53" s="157">
        <v>0</v>
      </c>
      <c r="J53" s="157">
        <v>0</v>
      </c>
    </row>
    <row r="54" spans="1:10" ht="13.5">
      <c r="A54" s="147" t="s">
        <v>68</v>
      </c>
      <c r="B54" s="160" t="s">
        <v>78</v>
      </c>
      <c r="C54" s="147" t="s">
        <v>64</v>
      </c>
      <c r="D54" s="134">
        <f t="shared" si="3"/>
        <v>6.010000000000001</v>
      </c>
      <c r="E54" s="157">
        <v>0.8</v>
      </c>
      <c r="F54" s="158">
        <v>3.6</v>
      </c>
      <c r="G54" s="159">
        <v>0</v>
      </c>
      <c r="H54" s="157">
        <v>0</v>
      </c>
      <c r="I54" s="157">
        <v>1.61</v>
      </c>
      <c r="J54" s="157">
        <v>0</v>
      </c>
    </row>
    <row r="55" spans="1:10" ht="13.5">
      <c r="A55" s="147" t="s">
        <v>127</v>
      </c>
      <c r="B55" s="160" t="s">
        <v>69</v>
      </c>
      <c r="C55" s="147" t="s">
        <v>65</v>
      </c>
      <c r="D55" s="134">
        <f t="shared" si="3"/>
        <v>10.84</v>
      </c>
      <c r="E55" s="157">
        <v>10.65</v>
      </c>
      <c r="F55" s="158">
        <v>0.11</v>
      </c>
      <c r="G55" s="159">
        <v>0.08</v>
      </c>
      <c r="H55" s="157">
        <v>0</v>
      </c>
      <c r="I55" s="157">
        <v>0</v>
      </c>
      <c r="J55" s="157">
        <v>0</v>
      </c>
    </row>
    <row r="56" spans="1:10" ht="13.5" hidden="1">
      <c r="A56" s="147" t="s">
        <v>139</v>
      </c>
      <c r="B56" s="160" t="s">
        <v>162</v>
      </c>
      <c r="C56" s="147" t="s">
        <v>37</v>
      </c>
      <c r="D56" s="134">
        <f t="shared" si="3"/>
        <v>0</v>
      </c>
      <c r="E56" s="157">
        <v>0</v>
      </c>
      <c r="F56" s="158">
        <v>0</v>
      </c>
      <c r="G56" s="159">
        <v>0</v>
      </c>
      <c r="H56" s="157">
        <v>0</v>
      </c>
      <c r="I56" s="157">
        <v>0</v>
      </c>
      <c r="J56" s="157">
        <v>0</v>
      </c>
    </row>
  </sheetData>
  <sheetProtection/>
  <mergeCells count="9">
    <mergeCell ref="A1:B1"/>
    <mergeCell ref="A2:J2"/>
    <mergeCell ref="A3:J3"/>
    <mergeCell ref="I4:J4"/>
    <mergeCell ref="A5:A6"/>
    <mergeCell ref="B5:B6"/>
    <mergeCell ref="C5:C6"/>
    <mergeCell ref="D5:D6"/>
    <mergeCell ref="E5:J5"/>
  </mergeCells>
  <printOptions/>
  <pageMargins left="0.91" right="0.2"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57"/>
  <sheetViews>
    <sheetView showZeros="0" zoomScalePageLayoutView="0" workbookViewId="0" topLeftCell="A1">
      <selection activeCell="D23" sqref="D23"/>
    </sheetView>
  </sheetViews>
  <sheetFormatPr defaultColWidth="9.140625" defaultRowHeight="12.75"/>
  <cols>
    <col min="1" max="1" width="5.8515625" style="21" customWidth="1"/>
    <col min="2" max="2" width="40.7109375" style="20" customWidth="1"/>
    <col min="3" max="3" width="6.28125" style="21" bestFit="1" customWidth="1"/>
    <col min="4" max="4" width="8.7109375" style="20" customWidth="1"/>
    <col min="5" max="5" width="7.7109375" style="20" customWidth="1"/>
    <col min="6" max="6" width="7.8515625" style="20" customWidth="1"/>
    <col min="7" max="8" width="7.7109375" style="20" customWidth="1"/>
    <col min="9" max="9" width="8.8515625" style="20" customWidth="1"/>
    <col min="10" max="10" width="8.7109375" style="20" customWidth="1"/>
    <col min="11" max="12" width="9.140625" style="20" customWidth="1"/>
    <col min="13" max="16384" width="9.140625" style="20" customWidth="1"/>
  </cols>
  <sheetData>
    <row r="1" spans="1:10" ht="18" customHeight="1">
      <c r="A1" s="465" t="s">
        <v>311</v>
      </c>
      <c r="B1" s="465"/>
      <c r="C1" s="57"/>
      <c r="D1" s="58"/>
      <c r="E1" s="58"/>
      <c r="F1" s="58"/>
      <c r="G1" s="58"/>
      <c r="H1" s="58"/>
      <c r="I1" s="58"/>
      <c r="J1" s="58"/>
    </row>
    <row r="2" spans="1:10" ht="13.5">
      <c r="A2" s="447" t="s">
        <v>498</v>
      </c>
      <c r="B2" s="447"/>
      <c r="C2" s="447"/>
      <c r="D2" s="447"/>
      <c r="E2" s="447"/>
      <c r="F2" s="447"/>
      <c r="G2" s="447"/>
      <c r="H2" s="447"/>
      <c r="I2" s="447"/>
      <c r="J2" s="447"/>
    </row>
    <row r="3" spans="1:10" ht="13.5">
      <c r="A3" s="447" t="s">
        <v>241</v>
      </c>
      <c r="B3" s="447"/>
      <c r="C3" s="447"/>
      <c r="D3" s="447"/>
      <c r="E3" s="447"/>
      <c r="F3" s="447"/>
      <c r="G3" s="447"/>
      <c r="H3" s="447"/>
      <c r="I3" s="447"/>
      <c r="J3" s="447"/>
    </row>
    <row r="4" spans="1:10" ht="15" customHeight="1">
      <c r="A4" s="46"/>
      <c r="B4" s="48"/>
      <c r="C4" s="48"/>
      <c r="D4" s="48"/>
      <c r="E4" s="47"/>
      <c r="F4" s="47"/>
      <c r="G4" s="47"/>
      <c r="H4" s="47"/>
      <c r="I4" s="470" t="s">
        <v>150</v>
      </c>
      <c r="J4" s="470"/>
    </row>
    <row r="5" spans="1:10" s="39" customFormat="1" ht="14.25" customHeight="1">
      <c r="A5" s="471" t="s">
        <v>12</v>
      </c>
      <c r="B5" s="471" t="s">
        <v>149</v>
      </c>
      <c r="C5" s="471" t="s">
        <v>25</v>
      </c>
      <c r="D5" s="473" t="s">
        <v>195</v>
      </c>
      <c r="E5" s="473" t="s">
        <v>205</v>
      </c>
      <c r="F5" s="473"/>
      <c r="G5" s="473"/>
      <c r="H5" s="473"/>
      <c r="I5" s="473"/>
      <c r="J5" s="473"/>
    </row>
    <row r="6" spans="1:10" s="39" customFormat="1" ht="63" customHeight="1">
      <c r="A6" s="472"/>
      <c r="B6" s="472"/>
      <c r="C6" s="472"/>
      <c r="D6" s="472"/>
      <c r="E6" s="196" t="s">
        <v>429</v>
      </c>
      <c r="F6" s="196" t="s">
        <v>430</v>
      </c>
      <c r="G6" s="196" t="s">
        <v>431</v>
      </c>
      <c r="H6" s="196" t="s">
        <v>389</v>
      </c>
      <c r="I6" s="196" t="s">
        <v>432</v>
      </c>
      <c r="J6" s="196" t="s">
        <v>433</v>
      </c>
    </row>
    <row r="7" spans="1:10" s="39" customFormat="1" ht="17.25" customHeight="1">
      <c r="A7" s="144">
        <v>1</v>
      </c>
      <c r="B7" s="145" t="s">
        <v>43</v>
      </c>
      <c r="C7" s="144" t="s">
        <v>44</v>
      </c>
      <c r="D7" s="146"/>
      <c r="E7" s="405">
        <v>0</v>
      </c>
      <c r="F7" s="406">
        <v>0</v>
      </c>
      <c r="G7" s="406">
        <v>0</v>
      </c>
      <c r="H7" s="406">
        <v>0</v>
      </c>
      <c r="I7" s="407">
        <v>0</v>
      </c>
      <c r="J7" s="407">
        <v>0</v>
      </c>
    </row>
    <row r="8" spans="1:10" ht="17.25" customHeight="1" hidden="1">
      <c r="A8" s="132" t="s">
        <v>0</v>
      </c>
      <c r="B8" s="133" t="s">
        <v>156</v>
      </c>
      <c r="C8" s="132" t="s">
        <v>26</v>
      </c>
      <c r="D8" s="134">
        <v>0</v>
      </c>
      <c r="E8" s="408">
        <v>0</v>
      </c>
      <c r="F8" s="408">
        <v>0</v>
      </c>
      <c r="G8" s="408">
        <v>0</v>
      </c>
      <c r="H8" s="408">
        <v>0</v>
      </c>
      <c r="I8" s="408">
        <v>0</v>
      </c>
      <c r="J8" s="408">
        <v>0</v>
      </c>
    </row>
    <row r="9" spans="1:10" s="49" customFormat="1" ht="13.5" hidden="1">
      <c r="A9" s="137"/>
      <c r="B9" s="138" t="s">
        <v>214</v>
      </c>
      <c r="C9" s="139" t="s">
        <v>45</v>
      </c>
      <c r="D9" s="134">
        <v>0</v>
      </c>
      <c r="E9" s="409">
        <v>0</v>
      </c>
      <c r="F9" s="409">
        <v>0</v>
      </c>
      <c r="G9" s="409">
        <v>0</v>
      </c>
      <c r="H9" s="409">
        <v>0</v>
      </c>
      <c r="I9" s="409">
        <v>0</v>
      </c>
      <c r="J9" s="409">
        <v>0</v>
      </c>
    </row>
    <row r="10" spans="1:10" ht="13.5" hidden="1">
      <c r="A10" s="132" t="s">
        <v>1</v>
      </c>
      <c r="B10" s="142" t="s">
        <v>46</v>
      </c>
      <c r="C10" s="143" t="s">
        <v>27</v>
      </c>
      <c r="D10" s="134">
        <v>0</v>
      </c>
      <c r="E10" s="408">
        <v>0</v>
      </c>
      <c r="F10" s="408">
        <v>0</v>
      </c>
      <c r="G10" s="408">
        <v>0</v>
      </c>
      <c r="H10" s="408">
        <v>0</v>
      </c>
      <c r="I10" s="408">
        <v>0</v>
      </c>
      <c r="J10" s="408">
        <v>0</v>
      </c>
    </row>
    <row r="11" spans="1:10" ht="13.5" hidden="1">
      <c r="A11" s="132" t="s">
        <v>5</v>
      </c>
      <c r="B11" s="133" t="s">
        <v>47</v>
      </c>
      <c r="C11" s="132" t="s">
        <v>28</v>
      </c>
      <c r="D11" s="134">
        <v>0</v>
      </c>
      <c r="E11" s="408">
        <v>0</v>
      </c>
      <c r="F11" s="408">
        <v>0</v>
      </c>
      <c r="G11" s="408">
        <v>0</v>
      </c>
      <c r="H11" s="408">
        <v>0</v>
      </c>
      <c r="I11" s="408">
        <v>0</v>
      </c>
      <c r="J11" s="408">
        <v>0</v>
      </c>
    </row>
    <row r="12" spans="1:10" ht="13.5" hidden="1">
      <c r="A12" s="132" t="s">
        <v>6</v>
      </c>
      <c r="B12" s="133" t="s">
        <v>119</v>
      </c>
      <c r="C12" s="132" t="s">
        <v>30</v>
      </c>
      <c r="D12" s="134">
        <v>0</v>
      </c>
      <c r="E12" s="408">
        <v>0</v>
      </c>
      <c r="F12" s="408">
        <v>0</v>
      </c>
      <c r="G12" s="408">
        <v>0</v>
      </c>
      <c r="H12" s="408">
        <v>0</v>
      </c>
      <c r="I12" s="408">
        <v>0</v>
      </c>
      <c r="J12" s="408">
        <v>0</v>
      </c>
    </row>
    <row r="13" spans="1:10" ht="13.5" hidden="1">
      <c r="A13" s="132" t="s">
        <v>7</v>
      </c>
      <c r="B13" s="133" t="s">
        <v>120</v>
      </c>
      <c r="C13" s="132" t="s">
        <v>31</v>
      </c>
      <c r="D13" s="134">
        <v>0</v>
      </c>
      <c r="E13" s="408">
        <v>0</v>
      </c>
      <c r="F13" s="408">
        <v>0</v>
      </c>
      <c r="G13" s="408">
        <v>0</v>
      </c>
      <c r="H13" s="408">
        <v>0</v>
      </c>
      <c r="I13" s="408">
        <v>0</v>
      </c>
      <c r="J13" s="408">
        <v>0</v>
      </c>
    </row>
    <row r="14" spans="1:10" ht="13.5" hidden="1">
      <c r="A14" s="132" t="s">
        <v>73</v>
      </c>
      <c r="B14" s="133" t="s">
        <v>118</v>
      </c>
      <c r="C14" s="132" t="s">
        <v>29</v>
      </c>
      <c r="D14" s="134">
        <v>0</v>
      </c>
      <c r="E14" s="408">
        <v>0</v>
      </c>
      <c r="F14" s="408">
        <v>0</v>
      </c>
      <c r="G14" s="408">
        <v>0</v>
      </c>
      <c r="H14" s="408">
        <v>0</v>
      </c>
      <c r="I14" s="408">
        <v>0</v>
      </c>
      <c r="J14" s="408">
        <v>0</v>
      </c>
    </row>
    <row r="15" spans="1:10" ht="13.5" hidden="1">
      <c r="A15" s="132"/>
      <c r="B15" s="133" t="s">
        <v>227</v>
      </c>
      <c r="C15" s="132" t="s">
        <v>216</v>
      </c>
      <c r="D15" s="134"/>
      <c r="E15" s="408">
        <v>0</v>
      </c>
      <c r="F15" s="408">
        <v>0</v>
      </c>
      <c r="G15" s="408">
        <v>0</v>
      </c>
      <c r="H15" s="408">
        <v>0</v>
      </c>
      <c r="I15" s="408">
        <v>0</v>
      </c>
      <c r="J15" s="408">
        <v>0</v>
      </c>
    </row>
    <row r="16" spans="1:10" ht="13.5" hidden="1">
      <c r="A16" s="132" t="s">
        <v>116</v>
      </c>
      <c r="B16" s="133" t="s">
        <v>48</v>
      </c>
      <c r="C16" s="132" t="s">
        <v>32</v>
      </c>
      <c r="D16" s="134">
        <v>0</v>
      </c>
      <c r="E16" s="408">
        <v>0</v>
      </c>
      <c r="F16" s="408">
        <v>0</v>
      </c>
      <c r="G16" s="408">
        <v>0</v>
      </c>
      <c r="H16" s="408">
        <v>0</v>
      </c>
      <c r="I16" s="408">
        <v>0</v>
      </c>
      <c r="J16" s="408">
        <v>0</v>
      </c>
    </row>
    <row r="17" spans="1:10" ht="13.5" hidden="1">
      <c r="A17" s="132" t="s">
        <v>117</v>
      </c>
      <c r="B17" s="133" t="s">
        <v>49</v>
      </c>
      <c r="C17" s="132" t="s">
        <v>33</v>
      </c>
      <c r="D17" s="134">
        <v>0</v>
      </c>
      <c r="E17" s="408">
        <v>0</v>
      </c>
      <c r="F17" s="408">
        <v>0</v>
      </c>
      <c r="G17" s="408">
        <v>0</v>
      </c>
      <c r="H17" s="408">
        <v>0</v>
      </c>
      <c r="I17" s="408">
        <v>0</v>
      </c>
      <c r="J17" s="408">
        <v>0</v>
      </c>
    </row>
    <row r="18" spans="1:10" ht="13.5" hidden="1">
      <c r="A18" s="132" t="s">
        <v>217</v>
      </c>
      <c r="B18" s="133" t="s">
        <v>50</v>
      </c>
      <c r="C18" s="132" t="s">
        <v>34</v>
      </c>
      <c r="D18" s="134">
        <v>0</v>
      </c>
      <c r="E18" s="408">
        <v>0</v>
      </c>
      <c r="F18" s="408">
        <v>0</v>
      </c>
      <c r="G18" s="408">
        <v>0</v>
      </c>
      <c r="H18" s="408">
        <v>0</v>
      </c>
      <c r="I18" s="408">
        <v>0</v>
      </c>
      <c r="J18" s="408">
        <v>0</v>
      </c>
    </row>
    <row r="19" spans="1:10" ht="13.5">
      <c r="A19" s="144">
        <v>2</v>
      </c>
      <c r="B19" s="145" t="s">
        <v>51</v>
      </c>
      <c r="C19" s="144" t="s">
        <v>109</v>
      </c>
      <c r="D19" s="146">
        <f>SUM(E19:J19)</f>
        <v>35.14</v>
      </c>
      <c r="E19" s="410">
        <v>7.57</v>
      </c>
      <c r="F19" s="410">
        <v>13.08</v>
      </c>
      <c r="G19" s="410">
        <v>0.6</v>
      </c>
      <c r="H19" s="410">
        <v>6.88</v>
      </c>
      <c r="I19" s="410">
        <v>3.93</v>
      </c>
      <c r="J19" s="410">
        <v>3.08</v>
      </c>
    </row>
    <row r="20" spans="1:10" ht="13.5" hidden="1">
      <c r="A20" s="147" t="s">
        <v>2</v>
      </c>
      <c r="B20" s="148" t="s">
        <v>111</v>
      </c>
      <c r="C20" s="147" t="s">
        <v>22</v>
      </c>
      <c r="D20" s="134">
        <f aca="true" t="shared" si="0" ref="D20:D49">SUM(E20:J20)</f>
        <v>0</v>
      </c>
      <c r="E20" s="411">
        <v>0</v>
      </c>
      <c r="F20" s="412">
        <v>0</v>
      </c>
      <c r="G20" s="413">
        <v>0</v>
      </c>
      <c r="H20" s="411">
        <v>0</v>
      </c>
      <c r="I20" s="411">
        <v>0</v>
      </c>
      <c r="J20" s="411">
        <v>0</v>
      </c>
    </row>
    <row r="21" spans="1:10" ht="13.5" hidden="1">
      <c r="A21" s="147" t="s">
        <v>4</v>
      </c>
      <c r="B21" s="148" t="s">
        <v>112</v>
      </c>
      <c r="C21" s="147" t="s">
        <v>23</v>
      </c>
      <c r="D21" s="134">
        <f t="shared" si="0"/>
        <v>0</v>
      </c>
      <c r="E21" s="411">
        <v>0</v>
      </c>
      <c r="F21" s="412">
        <v>0</v>
      </c>
      <c r="G21" s="413">
        <v>0</v>
      </c>
      <c r="H21" s="411">
        <v>0</v>
      </c>
      <c r="I21" s="411">
        <v>0</v>
      </c>
      <c r="J21" s="411">
        <v>0</v>
      </c>
    </row>
    <row r="22" spans="1:10" ht="13.5" hidden="1">
      <c r="A22" s="147" t="s">
        <v>8</v>
      </c>
      <c r="B22" s="148" t="s">
        <v>175</v>
      </c>
      <c r="C22" s="147" t="s">
        <v>176</v>
      </c>
      <c r="D22" s="134">
        <f t="shared" si="0"/>
        <v>0</v>
      </c>
      <c r="E22" s="411">
        <v>0</v>
      </c>
      <c r="F22" s="412">
        <v>0</v>
      </c>
      <c r="G22" s="413">
        <v>0</v>
      </c>
      <c r="H22" s="411">
        <v>0</v>
      </c>
      <c r="I22" s="411">
        <v>0</v>
      </c>
      <c r="J22" s="411">
        <v>0</v>
      </c>
    </row>
    <row r="23" spans="1:10" ht="13.5">
      <c r="A23" s="147" t="s">
        <v>2</v>
      </c>
      <c r="B23" s="148" t="s">
        <v>123</v>
      </c>
      <c r="C23" s="147" t="s">
        <v>75</v>
      </c>
      <c r="D23" s="134">
        <f t="shared" si="0"/>
        <v>9.98</v>
      </c>
      <c r="E23" s="411">
        <v>0</v>
      </c>
      <c r="F23" s="412">
        <v>9.98</v>
      </c>
      <c r="G23" s="413">
        <v>0</v>
      </c>
      <c r="H23" s="411">
        <v>0</v>
      </c>
      <c r="I23" s="411">
        <v>0</v>
      </c>
      <c r="J23" s="411">
        <v>0</v>
      </c>
    </row>
    <row r="24" spans="1:10" ht="13.5">
      <c r="A24" s="147" t="s">
        <v>4</v>
      </c>
      <c r="B24" s="148" t="s">
        <v>124</v>
      </c>
      <c r="C24" s="147" t="s">
        <v>71</v>
      </c>
      <c r="D24" s="134">
        <f t="shared" si="0"/>
        <v>3.8400000000000003</v>
      </c>
      <c r="E24" s="411">
        <v>2.56</v>
      </c>
      <c r="F24" s="412">
        <v>0.2</v>
      </c>
      <c r="G24" s="413">
        <v>0</v>
      </c>
      <c r="H24" s="411">
        <v>1.08</v>
      </c>
      <c r="I24" s="411">
        <v>0</v>
      </c>
      <c r="J24" s="411">
        <v>0</v>
      </c>
    </row>
    <row r="25" spans="1:10" ht="13.5" hidden="1">
      <c r="A25" s="147" t="s">
        <v>11</v>
      </c>
      <c r="B25" s="148" t="s">
        <v>125</v>
      </c>
      <c r="C25" s="147" t="s">
        <v>19</v>
      </c>
      <c r="D25" s="134">
        <f t="shared" si="0"/>
        <v>0</v>
      </c>
      <c r="E25" s="411">
        <v>0</v>
      </c>
      <c r="F25" s="412">
        <v>0</v>
      </c>
      <c r="G25" s="413">
        <v>0</v>
      </c>
      <c r="H25" s="411">
        <v>0</v>
      </c>
      <c r="I25" s="411">
        <v>0</v>
      </c>
      <c r="J25" s="411">
        <v>0</v>
      </c>
    </row>
    <row r="26" spans="1:10" ht="13.5">
      <c r="A26" s="147" t="s">
        <v>8</v>
      </c>
      <c r="B26" s="148" t="s">
        <v>126</v>
      </c>
      <c r="C26" s="147" t="s">
        <v>56</v>
      </c>
      <c r="D26" s="134">
        <f t="shared" si="0"/>
        <v>2.89</v>
      </c>
      <c r="E26" s="411">
        <v>0</v>
      </c>
      <c r="F26" s="412">
        <v>0</v>
      </c>
      <c r="G26" s="413">
        <v>0</v>
      </c>
      <c r="H26" s="411">
        <v>0</v>
      </c>
      <c r="I26" s="411">
        <v>2.89</v>
      </c>
      <c r="J26" s="411">
        <v>0</v>
      </c>
    </row>
    <row r="27" spans="1:10" ht="13.5" hidden="1">
      <c r="A27" s="147" t="s">
        <v>68</v>
      </c>
      <c r="B27" s="152" t="s">
        <v>168</v>
      </c>
      <c r="C27" s="74" t="s">
        <v>66</v>
      </c>
      <c r="D27" s="134">
        <f t="shared" si="0"/>
        <v>0</v>
      </c>
      <c r="E27" s="414">
        <v>0</v>
      </c>
      <c r="F27" s="412">
        <v>0</v>
      </c>
      <c r="G27" s="415">
        <v>0</v>
      </c>
      <c r="H27" s="414">
        <v>0</v>
      </c>
      <c r="I27" s="414">
        <v>0</v>
      </c>
      <c r="J27" s="414">
        <v>0</v>
      </c>
    </row>
    <row r="28" spans="1:10" ht="22.5">
      <c r="A28" s="147" t="s">
        <v>9</v>
      </c>
      <c r="B28" s="148" t="s">
        <v>121</v>
      </c>
      <c r="C28" s="147" t="s">
        <v>122</v>
      </c>
      <c r="D28" s="134">
        <f t="shared" si="0"/>
        <v>2.75</v>
      </c>
      <c r="E28" s="411">
        <v>0.05</v>
      </c>
      <c r="F28" s="408">
        <v>0.5</v>
      </c>
      <c r="G28" s="411">
        <v>0.04</v>
      </c>
      <c r="H28" s="411">
        <v>0.04</v>
      </c>
      <c r="I28" s="411">
        <v>0.04</v>
      </c>
      <c r="J28" s="411">
        <v>2.08</v>
      </c>
    </row>
    <row r="29" spans="1:10" ht="13.5" hidden="1">
      <c r="A29" s="205" t="s">
        <v>306</v>
      </c>
      <c r="B29" s="115" t="s">
        <v>158</v>
      </c>
      <c r="C29" s="117" t="s">
        <v>57</v>
      </c>
      <c r="D29" s="134">
        <f t="shared" si="0"/>
        <v>0</v>
      </c>
      <c r="E29" s="411">
        <v>0</v>
      </c>
      <c r="F29" s="408">
        <v>0</v>
      </c>
      <c r="G29" s="411">
        <v>0</v>
      </c>
      <c r="H29" s="411">
        <v>0</v>
      </c>
      <c r="I29" s="411">
        <v>0</v>
      </c>
      <c r="J29" s="411">
        <v>0</v>
      </c>
    </row>
    <row r="30" spans="1:10" ht="13.5">
      <c r="A30" s="205" t="s">
        <v>306</v>
      </c>
      <c r="B30" s="115" t="s">
        <v>163</v>
      </c>
      <c r="C30" s="117" t="s">
        <v>58</v>
      </c>
      <c r="D30" s="134">
        <f t="shared" si="0"/>
        <v>2.04</v>
      </c>
      <c r="E30" s="411">
        <v>0</v>
      </c>
      <c r="F30" s="408">
        <v>0</v>
      </c>
      <c r="G30" s="411">
        <v>0</v>
      </c>
      <c r="H30" s="411">
        <v>0</v>
      </c>
      <c r="I30" s="411">
        <v>0</v>
      </c>
      <c r="J30" s="411">
        <v>2.04</v>
      </c>
    </row>
    <row r="31" spans="1:10" ht="13.5" hidden="1">
      <c r="A31" s="205" t="s">
        <v>306</v>
      </c>
      <c r="B31" s="115" t="s">
        <v>218</v>
      </c>
      <c r="C31" s="117" t="s">
        <v>52</v>
      </c>
      <c r="D31" s="134">
        <f t="shared" si="0"/>
        <v>0</v>
      </c>
      <c r="E31" s="411">
        <v>0</v>
      </c>
      <c r="F31" s="408">
        <v>0</v>
      </c>
      <c r="G31" s="411">
        <v>0</v>
      </c>
      <c r="H31" s="411">
        <v>0</v>
      </c>
      <c r="I31" s="411">
        <v>0</v>
      </c>
      <c r="J31" s="411">
        <v>0</v>
      </c>
    </row>
    <row r="32" spans="1:10" ht="13.5" hidden="1">
      <c r="A32" s="205" t="s">
        <v>306</v>
      </c>
      <c r="B32" s="115" t="s">
        <v>219</v>
      </c>
      <c r="C32" s="117" t="s">
        <v>53</v>
      </c>
      <c r="D32" s="134">
        <f t="shared" si="0"/>
        <v>0</v>
      </c>
      <c r="E32" s="411">
        <v>0</v>
      </c>
      <c r="F32" s="408">
        <v>0</v>
      </c>
      <c r="G32" s="411">
        <v>0</v>
      </c>
      <c r="H32" s="411">
        <v>0</v>
      </c>
      <c r="I32" s="411">
        <v>0</v>
      </c>
      <c r="J32" s="411">
        <v>0</v>
      </c>
    </row>
    <row r="33" spans="1:10" ht="13.5" hidden="1">
      <c r="A33" s="205" t="s">
        <v>306</v>
      </c>
      <c r="B33" s="115" t="s">
        <v>220</v>
      </c>
      <c r="C33" s="117" t="s">
        <v>54</v>
      </c>
      <c r="D33" s="134">
        <f t="shared" si="0"/>
        <v>0</v>
      </c>
      <c r="E33" s="411">
        <v>0</v>
      </c>
      <c r="F33" s="408">
        <v>0</v>
      </c>
      <c r="G33" s="411">
        <v>0</v>
      </c>
      <c r="H33" s="411">
        <v>0</v>
      </c>
      <c r="I33" s="411">
        <v>0</v>
      </c>
      <c r="J33" s="411">
        <v>0</v>
      </c>
    </row>
    <row r="34" spans="1:10" ht="13.5" hidden="1">
      <c r="A34" s="205" t="s">
        <v>306</v>
      </c>
      <c r="B34" s="115" t="s">
        <v>221</v>
      </c>
      <c r="C34" s="117" t="s">
        <v>55</v>
      </c>
      <c r="D34" s="134">
        <f t="shared" si="0"/>
        <v>0</v>
      </c>
      <c r="E34" s="411">
        <v>0</v>
      </c>
      <c r="F34" s="408">
        <v>0</v>
      </c>
      <c r="G34" s="411">
        <v>0</v>
      </c>
      <c r="H34" s="411">
        <v>0</v>
      </c>
      <c r="I34" s="411">
        <v>0</v>
      </c>
      <c r="J34" s="411">
        <v>0</v>
      </c>
    </row>
    <row r="35" spans="1:10" ht="13.5" hidden="1">
      <c r="A35" s="205" t="s">
        <v>306</v>
      </c>
      <c r="B35" s="115" t="s">
        <v>159</v>
      </c>
      <c r="C35" s="117" t="s">
        <v>20</v>
      </c>
      <c r="D35" s="134">
        <f t="shared" si="0"/>
        <v>0</v>
      </c>
      <c r="E35" s="411">
        <v>0</v>
      </c>
      <c r="F35" s="408">
        <v>0</v>
      </c>
      <c r="G35" s="411">
        <v>0</v>
      </c>
      <c r="H35" s="411">
        <v>0</v>
      </c>
      <c r="I35" s="411">
        <v>0</v>
      </c>
      <c r="J35" s="411">
        <v>0</v>
      </c>
    </row>
    <row r="36" spans="1:10" ht="13.5">
      <c r="A36" s="205" t="s">
        <v>306</v>
      </c>
      <c r="B36" s="115" t="s">
        <v>164</v>
      </c>
      <c r="C36" s="117" t="s">
        <v>21</v>
      </c>
      <c r="D36" s="134">
        <f t="shared" si="0"/>
        <v>0.26</v>
      </c>
      <c r="E36" s="411">
        <v>0.05</v>
      </c>
      <c r="F36" s="408">
        <v>0.05</v>
      </c>
      <c r="G36" s="411">
        <v>0.04</v>
      </c>
      <c r="H36" s="411">
        <v>0.04</v>
      </c>
      <c r="I36" s="411">
        <v>0.04</v>
      </c>
      <c r="J36" s="411">
        <v>0.04</v>
      </c>
    </row>
    <row r="37" spans="1:10" ht="13.5" hidden="1">
      <c r="A37" s="205" t="s">
        <v>306</v>
      </c>
      <c r="B37" s="115" t="s">
        <v>222</v>
      </c>
      <c r="C37" s="117" t="s">
        <v>223</v>
      </c>
      <c r="D37" s="134">
        <f t="shared" si="0"/>
        <v>0</v>
      </c>
      <c r="E37" s="411">
        <v>0</v>
      </c>
      <c r="F37" s="408">
        <v>0</v>
      </c>
      <c r="G37" s="411">
        <v>0</v>
      </c>
      <c r="H37" s="411">
        <v>0</v>
      </c>
      <c r="I37" s="411">
        <v>0</v>
      </c>
      <c r="J37" s="411">
        <v>0</v>
      </c>
    </row>
    <row r="38" spans="1:10" ht="13.5" hidden="1">
      <c r="A38" s="205" t="s">
        <v>306</v>
      </c>
      <c r="B38" s="115" t="s">
        <v>160</v>
      </c>
      <c r="C38" s="117" t="s">
        <v>105</v>
      </c>
      <c r="D38" s="134">
        <f t="shared" si="0"/>
        <v>0</v>
      </c>
      <c r="E38" s="411">
        <v>0</v>
      </c>
      <c r="F38" s="408">
        <v>0</v>
      </c>
      <c r="G38" s="411">
        <v>0</v>
      </c>
      <c r="H38" s="411">
        <v>0</v>
      </c>
      <c r="I38" s="411">
        <v>0</v>
      </c>
      <c r="J38" s="411">
        <v>0</v>
      </c>
    </row>
    <row r="39" spans="1:10" ht="13.5" hidden="1">
      <c r="A39" s="205" t="s">
        <v>306</v>
      </c>
      <c r="B39" s="115" t="s">
        <v>141</v>
      </c>
      <c r="C39" s="117" t="s">
        <v>42</v>
      </c>
      <c r="D39" s="134">
        <f t="shared" si="0"/>
        <v>0</v>
      </c>
      <c r="E39" s="411">
        <v>0</v>
      </c>
      <c r="F39" s="408">
        <v>0</v>
      </c>
      <c r="G39" s="411">
        <v>0</v>
      </c>
      <c r="H39" s="411">
        <v>0</v>
      </c>
      <c r="I39" s="411">
        <v>0</v>
      </c>
      <c r="J39" s="411">
        <v>0</v>
      </c>
    </row>
    <row r="40" spans="1:10" ht="13.5" hidden="1">
      <c r="A40" s="205" t="s">
        <v>306</v>
      </c>
      <c r="B40" s="115" t="s">
        <v>145</v>
      </c>
      <c r="C40" s="117" t="s">
        <v>62</v>
      </c>
      <c r="D40" s="134">
        <f t="shared" si="0"/>
        <v>0</v>
      </c>
      <c r="E40" s="411">
        <v>0</v>
      </c>
      <c r="F40" s="408">
        <v>0</v>
      </c>
      <c r="G40" s="411">
        <v>0</v>
      </c>
      <c r="H40" s="411">
        <v>0</v>
      </c>
      <c r="I40" s="411">
        <v>0</v>
      </c>
      <c r="J40" s="411">
        <v>0</v>
      </c>
    </row>
    <row r="41" spans="1:10" ht="13.5">
      <c r="A41" s="205" t="s">
        <v>306</v>
      </c>
      <c r="B41" s="115" t="s">
        <v>224</v>
      </c>
      <c r="C41" s="117" t="s">
        <v>36</v>
      </c>
      <c r="D41" s="134">
        <f t="shared" si="0"/>
        <v>0.45</v>
      </c>
      <c r="E41" s="411">
        <v>0</v>
      </c>
      <c r="F41" s="408">
        <v>0.45</v>
      </c>
      <c r="G41" s="411">
        <v>0</v>
      </c>
      <c r="H41" s="411">
        <v>0</v>
      </c>
      <c r="I41" s="411">
        <v>0</v>
      </c>
      <c r="J41" s="411">
        <v>0</v>
      </c>
    </row>
    <row r="42" spans="1:10" ht="13.5" hidden="1">
      <c r="A42" s="205" t="s">
        <v>306</v>
      </c>
      <c r="B42" s="115" t="s">
        <v>165</v>
      </c>
      <c r="C42" s="117" t="s">
        <v>38</v>
      </c>
      <c r="D42" s="134">
        <f t="shared" si="0"/>
        <v>0</v>
      </c>
      <c r="E42" s="411">
        <v>0</v>
      </c>
      <c r="F42" s="408">
        <v>0</v>
      </c>
      <c r="G42" s="411">
        <v>0</v>
      </c>
      <c r="H42" s="411">
        <v>0</v>
      </c>
      <c r="I42" s="411">
        <v>0</v>
      </c>
      <c r="J42" s="411">
        <v>0</v>
      </c>
    </row>
    <row r="43" spans="1:10" ht="13.5" hidden="1">
      <c r="A43" s="205" t="s">
        <v>306</v>
      </c>
      <c r="B43" s="115" t="s">
        <v>166</v>
      </c>
      <c r="C43" s="117" t="s">
        <v>39</v>
      </c>
      <c r="D43" s="134">
        <f t="shared" si="0"/>
        <v>0</v>
      </c>
      <c r="E43" s="411"/>
      <c r="F43" s="408"/>
      <c r="G43" s="411"/>
      <c r="H43" s="411"/>
      <c r="I43" s="411"/>
      <c r="J43" s="411"/>
    </row>
    <row r="44" spans="1:10" ht="13.5" hidden="1">
      <c r="A44" s="205" t="s">
        <v>306</v>
      </c>
      <c r="B44" s="115" t="s">
        <v>206</v>
      </c>
      <c r="C44" s="117" t="s">
        <v>61</v>
      </c>
      <c r="D44" s="134">
        <f t="shared" si="0"/>
        <v>0</v>
      </c>
      <c r="E44" s="411">
        <v>0</v>
      </c>
      <c r="F44" s="408">
        <v>0</v>
      </c>
      <c r="G44" s="411">
        <v>0</v>
      </c>
      <c r="H44" s="411">
        <v>0</v>
      </c>
      <c r="I44" s="411">
        <v>0</v>
      </c>
      <c r="J44" s="411">
        <v>0</v>
      </c>
    </row>
    <row r="45" spans="1:10" ht="13.5" hidden="1">
      <c r="A45" s="147" t="s">
        <v>128</v>
      </c>
      <c r="B45" s="148" t="s">
        <v>179</v>
      </c>
      <c r="C45" s="147" t="s">
        <v>180</v>
      </c>
      <c r="D45" s="134">
        <f t="shared" si="0"/>
        <v>0</v>
      </c>
      <c r="E45" s="411">
        <v>0</v>
      </c>
      <c r="F45" s="408">
        <v>0</v>
      </c>
      <c r="G45" s="414">
        <v>0</v>
      </c>
      <c r="H45" s="411">
        <v>0</v>
      </c>
      <c r="I45" s="411">
        <v>0</v>
      </c>
      <c r="J45" s="411">
        <v>0</v>
      </c>
    </row>
    <row r="46" spans="1:10" ht="13.5" hidden="1">
      <c r="A46" s="147" t="s">
        <v>129</v>
      </c>
      <c r="B46" s="148" t="s">
        <v>146</v>
      </c>
      <c r="C46" s="147" t="s">
        <v>59</v>
      </c>
      <c r="D46" s="134">
        <f t="shared" si="0"/>
        <v>0</v>
      </c>
      <c r="E46" s="411">
        <v>0</v>
      </c>
      <c r="F46" s="408">
        <v>0</v>
      </c>
      <c r="G46" s="414">
        <v>0</v>
      </c>
      <c r="H46" s="411">
        <v>0</v>
      </c>
      <c r="I46" s="411">
        <v>0</v>
      </c>
      <c r="J46" s="411">
        <v>0</v>
      </c>
    </row>
    <row r="47" spans="1:10" ht="13.5">
      <c r="A47" s="147" t="s">
        <v>10</v>
      </c>
      <c r="B47" s="148" t="s">
        <v>147</v>
      </c>
      <c r="C47" s="147" t="s">
        <v>60</v>
      </c>
      <c r="D47" s="134">
        <f t="shared" si="0"/>
        <v>3.6399999999999997</v>
      </c>
      <c r="E47" s="411">
        <v>3.53</v>
      </c>
      <c r="F47" s="408">
        <v>0</v>
      </c>
      <c r="G47" s="411">
        <v>0.11</v>
      </c>
      <c r="H47" s="411">
        <v>0</v>
      </c>
      <c r="I47" s="411">
        <v>0</v>
      </c>
      <c r="J47" s="411">
        <v>0</v>
      </c>
    </row>
    <row r="48" spans="1:10" ht="13.5">
      <c r="A48" s="147" t="s">
        <v>11</v>
      </c>
      <c r="B48" s="148" t="s">
        <v>142</v>
      </c>
      <c r="C48" s="147" t="s">
        <v>3</v>
      </c>
      <c r="D48" s="134">
        <f t="shared" si="0"/>
        <v>1</v>
      </c>
      <c r="E48" s="416">
        <v>0</v>
      </c>
      <c r="F48" s="417">
        <v>0</v>
      </c>
      <c r="G48" s="418">
        <v>0</v>
      </c>
      <c r="H48" s="416">
        <v>0</v>
      </c>
      <c r="I48" s="416">
        <v>0</v>
      </c>
      <c r="J48" s="416">
        <v>1</v>
      </c>
    </row>
    <row r="49" spans="1:10" ht="13.5">
      <c r="A49" s="147" t="s">
        <v>67</v>
      </c>
      <c r="B49" s="148" t="s">
        <v>143</v>
      </c>
      <c r="C49" s="147" t="s">
        <v>35</v>
      </c>
      <c r="D49" s="134">
        <f t="shared" si="0"/>
        <v>11.04</v>
      </c>
      <c r="E49" s="419">
        <v>1.4300000000000002</v>
      </c>
      <c r="F49" s="420">
        <v>2.4000000000000004</v>
      </c>
      <c r="G49" s="421">
        <v>0.44999999999999996</v>
      </c>
      <c r="H49" s="419">
        <v>5.76</v>
      </c>
      <c r="I49" s="419">
        <v>1</v>
      </c>
      <c r="J49" s="419">
        <v>0</v>
      </c>
    </row>
    <row r="50" spans="1:10" ht="13.5" hidden="1">
      <c r="A50" s="147" t="s">
        <v>133</v>
      </c>
      <c r="B50" s="148" t="s">
        <v>161</v>
      </c>
      <c r="C50" s="147" t="s">
        <v>24</v>
      </c>
      <c r="D50" s="134">
        <v>0</v>
      </c>
      <c r="E50" s="419">
        <v>0</v>
      </c>
      <c r="F50" s="420">
        <v>0</v>
      </c>
      <c r="G50" s="421">
        <v>0</v>
      </c>
      <c r="H50" s="419">
        <v>0</v>
      </c>
      <c r="I50" s="419">
        <v>0</v>
      </c>
      <c r="J50" s="419">
        <v>0</v>
      </c>
    </row>
    <row r="51" spans="1:10" ht="13.5" hidden="1">
      <c r="A51" s="147" t="s">
        <v>134</v>
      </c>
      <c r="B51" s="148" t="s">
        <v>144</v>
      </c>
      <c r="C51" s="147" t="s">
        <v>70</v>
      </c>
      <c r="D51" s="134">
        <v>0</v>
      </c>
      <c r="E51" s="419">
        <v>0</v>
      </c>
      <c r="F51" s="420">
        <v>0</v>
      </c>
      <c r="G51" s="421">
        <v>0</v>
      </c>
      <c r="H51" s="419">
        <v>0</v>
      </c>
      <c r="I51" s="419">
        <v>0</v>
      </c>
      <c r="J51" s="419">
        <v>0</v>
      </c>
    </row>
    <row r="52" spans="1:10" ht="13.5" hidden="1">
      <c r="A52" s="147" t="s">
        <v>135</v>
      </c>
      <c r="B52" s="148" t="s">
        <v>181</v>
      </c>
      <c r="C52" s="147" t="s">
        <v>182</v>
      </c>
      <c r="D52" s="134">
        <v>0</v>
      </c>
      <c r="E52" s="419">
        <v>0</v>
      </c>
      <c r="F52" s="420">
        <v>0</v>
      </c>
      <c r="G52" s="421">
        <v>0</v>
      </c>
      <c r="H52" s="419">
        <v>0</v>
      </c>
      <c r="I52" s="419">
        <v>0</v>
      </c>
      <c r="J52" s="419">
        <v>0</v>
      </c>
    </row>
    <row r="53" spans="1:10" ht="13.5" hidden="1">
      <c r="A53" s="147" t="s">
        <v>136</v>
      </c>
      <c r="B53" s="160" t="s">
        <v>148</v>
      </c>
      <c r="C53" s="147" t="s">
        <v>63</v>
      </c>
      <c r="D53" s="134">
        <v>0</v>
      </c>
      <c r="E53" s="419">
        <v>0</v>
      </c>
      <c r="F53" s="420">
        <v>0</v>
      </c>
      <c r="G53" s="421">
        <v>0</v>
      </c>
      <c r="H53" s="419">
        <v>0</v>
      </c>
      <c r="I53" s="419">
        <v>0</v>
      </c>
      <c r="J53" s="419">
        <v>0</v>
      </c>
    </row>
    <row r="54" spans="1:10" ht="13.5" hidden="1">
      <c r="A54" s="147" t="s">
        <v>137</v>
      </c>
      <c r="B54" s="160" t="s">
        <v>78</v>
      </c>
      <c r="C54" s="147" t="s">
        <v>64</v>
      </c>
      <c r="D54" s="134">
        <v>0</v>
      </c>
      <c r="E54" s="419">
        <v>0</v>
      </c>
      <c r="F54" s="420">
        <v>0</v>
      </c>
      <c r="G54" s="421">
        <v>0</v>
      </c>
      <c r="H54" s="419">
        <v>0</v>
      </c>
      <c r="I54" s="419">
        <v>0</v>
      </c>
      <c r="J54" s="419">
        <v>0</v>
      </c>
    </row>
    <row r="55" spans="1:10" ht="13.5" hidden="1">
      <c r="A55" s="147" t="s">
        <v>138</v>
      </c>
      <c r="B55" s="160" t="s">
        <v>69</v>
      </c>
      <c r="C55" s="147" t="s">
        <v>65</v>
      </c>
      <c r="D55" s="134">
        <v>0</v>
      </c>
      <c r="E55" s="419">
        <v>0</v>
      </c>
      <c r="F55" s="420">
        <v>0</v>
      </c>
      <c r="G55" s="421">
        <v>0</v>
      </c>
      <c r="H55" s="419">
        <v>0</v>
      </c>
      <c r="I55" s="419">
        <v>0</v>
      </c>
      <c r="J55" s="419">
        <v>0</v>
      </c>
    </row>
    <row r="56" spans="1:10" ht="13.5" hidden="1">
      <c r="A56" s="147" t="s">
        <v>139</v>
      </c>
      <c r="B56" s="160" t="s">
        <v>162</v>
      </c>
      <c r="C56" s="147" t="s">
        <v>37</v>
      </c>
      <c r="D56" s="134">
        <v>0</v>
      </c>
      <c r="E56" s="419">
        <v>0</v>
      </c>
      <c r="F56" s="420">
        <v>0</v>
      </c>
      <c r="G56" s="421">
        <v>0</v>
      </c>
      <c r="H56" s="419">
        <v>0</v>
      </c>
      <c r="I56" s="419">
        <v>0</v>
      </c>
      <c r="J56" s="419">
        <v>0</v>
      </c>
    </row>
    <row r="57" ht="13.5">
      <c r="J57" s="191"/>
    </row>
  </sheetData>
  <sheetProtection/>
  <mergeCells count="9">
    <mergeCell ref="E5:J5"/>
    <mergeCell ref="A2:J2"/>
    <mergeCell ref="A3:J3"/>
    <mergeCell ref="A1:B1"/>
    <mergeCell ref="I4:J4"/>
    <mergeCell ref="A5:A6"/>
    <mergeCell ref="B5:B6"/>
    <mergeCell ref="C5:C6"/>
    <mergeCell ref="D5:D6"/>
  </mergeCells>
  <printOptions/>
  <pageMargins left="0.95" right="0.38" top="0.5" bottom="0.5" header="0" footer="0"/>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M182"/>
  <sheetViews>
    <sheetView showZeros="0" tabSelected="1" zoomScalePageLayoutView="0" workbookViewId="0" topLeftCell="A132">
      <selection activeCell="B24" sqref="B24"/>
    </sheetView>
  </sheetViews>
  <sheetFormatPr defaultColWidth="9.140625" defaultRowHeight="12.75"/>
  <cols>
    <col min="1" max="1" width="6.421875" style="0" customWidth="1"/>
    <col min="2" max="2" width="49.28125" style="0" customWidth="1"/>
    <col min="6" max="9" width="8.421875" style="0" customWidth="1"/>
    <col min="10" max="10" width="20.7109375" style="0" customWidth="1"/>
    <col min="11" max="11" width="34.140625" style="0" hidden="1" customWidth="1"/>
    <col min="12" max="13" width="12.140625" style="0" customWidth="1"/>
  </cols>
  <sheetData>
    <row r="1" spans="1:13" ht="12.75">
      <c r="A1" s="474" t="s">
        <v>154</v>
      </c>
      <c r="B1" s="474"/>
      <c r="C1" s="225"/>
      <c r="D1" s="225"/>
      <c r="E1" s="225"/>
      <c r="F1" s="226"/>
      <c r="G1" s="227"/>
      <c r="H1" s="226"/>
      <c r="I1" s="228"/>
      <c r="J1" s="225"/>
      <c r="K1" s="229"/>
      <c r="L1" s="230"/>
      <c r="M1" s="230"/>
    </row>
    <row r="2" spans="1:13" ht="12.75">
      <c r="A2" s="475" t="s">
        <v>499</v>
      </c>
      <c r="B2" s="475"/>
      <c r="C2" s="475"/>
      <c r="D2" s="475"/>
      <c r="E2" s="475"/>
      <c r="F2" s="475"/>
      <c r="G2" s="475"/>
      <c r="H2" s="475"/>
      <c r="I2" s="475"/>
      <c r="J2" s="475"/>
      <c r="K2" s="475"/>
      <c r="L2" s="475"/>
      <c r="M2" s="475"/>
    </row>
    <row r="3" spans="1:13" ht="12.75">
      <c r="A3" s="475" t="s">
        <v>438</v>
      </c>
      <c r="B3" s="475"/>
      <c r="C3" s="475"/>
      <c r="D3" s="475"/>
      <c r="E3" s="475"/>
      <c r="F3" s="475"/>
      <c r="G3" s="475"/>
      <c r="H3" s="475"/>
      <c r="I3" s="475"/>
      <c r="J3" s="475"/>
      <c r="K3" s="475"/>
      <c r="L3" s="475"/>
      <c r="M3" s="475"/>
    </row>
    <row r="4" spans="1:13" ht="12.75">
      <c r="A4" s="231"/>
      <c r="B4" s="231"/>
      <c r="C4" s="231"/>
      <c r="D4" s="231"/>
      <c r="E4" s="231"/>
      <c r="F4" s="231"/>
      <c r="G4" s="231"/>
      <c r="H4" s="231"/>
      <c r="I4" s="228"/>
      <c r="J4" s="225"/>
      <c r="K4" s="229"/>
      <c r="L4" s="232"/>
      <c r="M4" s="232"/>
    </row>
    <row r="5" spans="1:13" ht="12.75">
      <c r="A5" s="476" t="s">
        <v>12</v>
      </c>
      <c r="B5" s="476" t="s">
        <v>313</v>
      </c>
      <c r="C5" s="476" t="s">
        <v>314</v>
      </c>
      <c r="D5" s="476" t="s">
        <v>235</v>
      </c>
      <c r="E5" s="479" t="s">
        <v>315</v>
      </c>
      <c r="F5" s="480"/>
      <c r="G5" s="480"/>
      <c r="H5" s="480"/>
      <c r="I5" s="480"/>
      <c r="J5" s="476" t="s">
        <v>316</v>
      </c>
      <c r="K5" s="476" t="s">
        <v>317</v>
      </c>
      <c r="L5" s="476" t="s">
        <v>500</v>
      </c>
      <c r="M5" s="476" t="s">
        <v>252</v>
      </c>
    </row>
    <row r="6" spans="1:13" ht="12.75">
      <c r="A6" s="477"/>
      <c r="B6" s="477"/>
      <c r="C6" s="477"/>
      <c r="D6" s="477"/>
      <c r="E6" s="476" t="s">
        <v>501</v>
      </c>
      <c r="F6" s="479" t="s">
        <v>251</v>
      </c>
      <c r="G6" s="480"/>
      <c r="H6" s="480"/>
      <c r="I6" s="480"/>
      <c r="J6" s="477"/>
      <c r="K6" s="477"/>
      <c r="L6" s="477"/>
      <c r="M6" s="477"/>
    </row>
    <row r="7" spans="1:13" ht="25.5">
      <c r="A7" s="478"/>
      <c r="B7" s="478"/>
      <c r="C7" s="478"/>
      <c r="D7" s="478"/>
      <c r="E7" s="478"/>
      <c r="F7" s="266" t="s">
        <v>26</v>
      </c>
      <c r="G7" s="266" t="s">
        <v>30</v>
      </c>
      <c r="H7" s="266" t="s">
        <v>31</v>
      </c>
      <c r="I7" s="266" t="s">
        <v>318</v>
      </c>
      <c r="J7" s="478"/>
      <c r="K7" s="478"/>
      <c r="L7" s="478"/>
      <c r="M7" s="478"/>
    </row>
    <row r="8" spans="1:13" ht="25.5">
      <c r="A8" s="267">
        <v>-1</v>
      </c>
      <c r="B8" s="267">
        <v>-2</v>
      </c>
      <c r="C8" s="267" t="s">
        <v>319</v>
      </c>
      <c r="D8" s="267">
        <v>-4</v>
      </c>
      <c r="E8" s="267" t="s">
        <v>320</v>
      </c>
      <c r="F8" s="267">
        <v>-6</v>
      </c>
      <c r="G8" s="267">
        <v>-7</v>
      </c>
      <c r="H8" s="267">
        <v>-8</v>
      </c>
      <c r="I8" s="267">
        <v>-9</v>
      </c>
      <c r="J8" s="267">
        <v>-10</v>
      </c>
      <c r="K8" s="267">
        <v>-11</v>
      </c>
      <c r="L8" s="267">
        <v>-12</v>
      </c>
      <c r="M8" s="267">
        <v>-13</v>
      </c>
    </row>
    <row r="9" spans="1:13" ht="25.5">
      <c r="A9" s="268" t="s">
        <v>253</v>
      </c>
      <c r="B9" s="269" t="s">
        <v>502</v>
      </c>
      <c r="C9" s="270">
        <f>C10</f>
        <v>26.22</v>
      </c>
      <c r="D9" s="270">
        <f aca="true" t="shared" si="0" ref="D9:I9">D10</f>
        <v>18.33</v>
      </c>
      <c r="E9" s="270">
        <f t="shared" si="0"/>
        <v>7.8900000000000015</v>
      </c>
      <c r="F9" s="270">
        <f t="shared" si="0"/>
        <v>0</v>
      </c>
      <c r="G9" s="270">
        <f t="shared" si="0"/>
        <v>0</v>
      </c>
      <c r="H9" s="270">
        <f t="shared" si="0"/>
        <v>0</v>
      </c>
      <c r="I9" s="270">
        <f t="shared" si="0"/>
        <v>7.8900000000000015</v>
      </c>
      <c r="J9" s="271"/>
      <c r="K9" s="271"/>
      <c r="L9" s="271"/>
      <c r="M9" s="271"/>
    </row>
    <row r="10" spans="1:13" ht="40.5">
      <c r="A10" s="272" t="s">
        <v>321</v>
      </c>
      <c r="B10" s="273" t="s">
        <v>503</v>
      </c>
      <c r="C10" s="270">
        <f>C11+C13</f>
        <v>26.22</v>
      </c>
      <c r="D10" s="270">
        <f aca="true" t="shared" si="1" ref="D10:I10">D11+D13</f>
        <v>18.33</v>
      </c>
      <c r="E10" s="270">
        <f t="shared" si="1"/>
        <v>7.8900000000000015</v>
      </c>
      <c r="F10" s="270">
        <f t="shared" si="1"/>
        <v>0</v>
      </c>
      <c r="G10" s="270">
        <f t="shared" si="1"/>
        <v>0</v>
      </c>
      <c r="H10" s="270">
        <f t="shared" si="1"/>
        <v>0</v>
      </c>
      <c r="I10" s="270">
        <f t="shared" si="1"/>
        <v>7.8900000000000015</v>
      </c>
      <c r="J10" s="271"/>
      <c r="K10" s="271"/>
      <c r="L10" s="271"/>
      <c r="M10" s="271"/>
    </row>
    <row r="11" spans="1:13" ht="12.75">
      <c r="A11" s="274" t="s">
        <v>322</v>
      </c>
      <c r="B11" s="275" t="s">
        <v>111</v>
      </c>
      <c r="C11" s="276">
        <f aca="true" t="shared" si="2" ref="C11:I11">C12</f>
        <v>26.02</v>
      </c>
      <c r="D11" s="276">
        <f t="shared" si="2"/>
        <v>18.33</v>
      </c>
      <c r="E11" s="276">
        <f t="shared" si="2"/>
        <v>7.690000000000001</v>
      </c>
      <c r="F11" s="276">
        <f t="shared" si="2"/>
        <v>0</v>
      </c>
      <c r="G11" s="276">
        <f t="shared" si="2"/>
        <v>0</v>
      </c>
      <c r="H11" s="276">
        <f t="shared" si="2"/>
        <v>0</v>
      </c>
      <c r="I11" s="276">
        <f t="shared" si="2"/>
        <v>7.690000000000001</v>
      </c>
      <c r="J11" s="277"/>
      <c r="K11" s="277"/>
      <c r="L11" s="277"/>
      <c r="M11" s="278"/>
    </row>
    <row r="12" spans="1:13" ht="25.5">
      <c r="A12" s="279">
        <v>1</v>
      </c>
      <c r="B12" s="280" t="s">
        <v>323</v>
      </c>
      <c r="C12" s="281">
        <v>26.02</v>
      </c>
      <c r="D12" s="281">
        <v>18.33</v>
      </c>
      <c r="E12" s="281">
        <f>C12-D12</f>
        <v>7.690000000000001</v>
      </c>
      <c r="F12" s="281"/>
      <c r="G12" s="281"/>
      <c r="H12" s="281"/>
      <c r="I12" s="281">
        <v>7.690000000000001</v>
      </c>
      <c r="J12" s="282" t="s">
        <v>245</v>
      </c>
      <c r="K12" s="271" t="s">
        <v>504</v>
      </c>
      <c r="L12" s="271" t="s">
        <v>505</v>
      </c>
      <c r="M12" s="278"/>
    </row>
    <row r="13" spans="1:13" ht="12.75">
      <c r="A13" s="274" t="s">
        <v>327</v>
      </c>
      <c r="B13" s="275" t="s">
        <v>112</v>
      </c>
      <c r="C13" s="276">
        <f>C14</f>
        <v>0.2</v>
      </c>
      <c r="D13" s="276">
        <f aca="true" t="shared" si="3" ref="D13:I13">D14</f>
        <v>0</v>
      </c>
      <c r="E13" s="276">
        <f t="shared" si="3"/>
        <v>0.2</v>
      </c>
      <c r="F13" s="276">
        <f t="shared" si="3"/>
        <v>0</v>
      </c>
      <c r="G13" s="276">
        <f t="shared" si="3"/>
        <v>0</v>
      </c>
      <c r="H13" s="276">
        <f t="shared" si="3"/>
        <v>0</v>
      </c>
      <c r="I13" s="276">
        <f t="shared" si="3"/>
        <v>0.2</v>
      </c>
      <c r="J13" s="277"/>
      <c r="K13" s="277"/>
      <c r="L13" s="278"/>
      <c r="M13" s="278"/>
    </row>
    <row r="14" spans="1:13" ht="12.75">
      <c r="A14" s="279">
        <v>1</v>
      </c>
      <c r="B14" s="280" t="s">
        <v>325</v>
      </c>
      <c r="C14" s="281">
        <v>0.2</v>
      </c>
      <c r="D14" s="281"/>
      <c r="E14" s="281">
        <v>0.2</v>
      </c>
      <c r="F14" s="281"/>
      <c r="G14" s="281"/>
      <c r="H14" s="281"/>
      <c r="I14" s="281">
        <v>0.2</v>
      </c>
      <c r="J14" s="282" t="s">
        <v>249</v>
      </c>
      <c r="K14" s="271"/>
      <c r="L14" s="271" t="s">
        <v>506</v>
      </c>
      <c r="M14" s="278"/>
    </row>
    <row r="15" spans="1:13" ht="27" hidden="1">
      <c r="A15" s="272" t="s">
        <v>283</v>
      </c>
      <c r="B15" s="273" t="s">
        <v>326</v>
      </c>
      <c r="C15" s="283"/>
      <c r="D15" s="283"/>
      <c r="E15" s="283"/>
      <c r="F15" s="283"/>
      <c r="G15" s="283"/>
      <c r="H15" s="283"/>
      <c r="I15" s="283"/>
      <c r="J15" s="271"/>
      <c r="K15" s="271"/>
      <c r="L15" s="271"/>
      <c r="M15" s="271"/>
    </row>
    <row r="16" spans="1:13" ht="39" hidden="1">
      <c r="A16" s="271" t="s">
        <v>327</v>
      </c>
      <c r="B16" s="284" t="s">
        <v>328</v>
      </c>
      <c r="C16" s="283"/>
      <c r="D16" s="283"/>
      <c r="E16" s="283"/>
      <c r="F16" s="283"/>
      <c r="G16" s="283"/>
      <c r="H16" s="283"/>
      <c r="I16" s="283"/>
      <c r="J16" s="271"/>
      <c r="K16" s="271"/>
      <c r="L16" s="271"/>
      <c r="M16" s="271"/>
    </row>
    <row r="17" spans="1:13" ht="39" hidden="1">
      <c r="A17" s="271" t="s">
        <v>329</v>
      </c>
      <c r="B17" s="284" t="s">
        <v>330</v>
      </c>
      <c r="C17" s="283"/>
      <c r="D17" s="283"/>
      <c r="E17" s="283"/>
      <c r="F17" s="283"/>
      <c r="G17" s="283"/>
      <c r="H17" s="283"/>
      <c r="I17" s="283"/>
      <c r="J17" s="271"/>
      <c r="K17" s="285"/>
      <c r="L17" s="271"/>
      <c r="M17" s="271"/>
    </row>
    <row r="18" spans="1:13" ht="13.5">
      <c r="A18" s="268" t="s">
        <v>254</v>
      </c>
      <c r="B18" s="269" t="s">
        <v>688</v>
      </c>
      <c r="C18" s="286">
        <f aca="true" t="shared" si="4" ref="C18:I18">C19+C93+C118</f>
        <v>408.9601700000001</v>
      </c>
      <c r="D18" s="286">
        <f t="shared" si="4"/>
        <v>66.88000000000001</v>
      </c>
      <c r="E18" s="286">
        <f t="shared" si="4"/>
        <v>342.08017</v>
      </c>
      <c r="F18" s="286">
        <f t="shared" si="4"/>
        <v>74.12</v>
      </c>
      <c r="G18" s="286">
        <f t="shared" si="4"/>
        <v>16.52</v>
      </c>
      <c r="H18" s="286">
        <f t="shared" si="4"/>
        <v>0</v>
      </c>
      <c r="I18" s="286">
        <f t="shared" si="4"/>
        <v>251.44016999999997</v>
      </c>
      <c r="J18" s="271"/>
      <c r="K18" s="271"/>
      <c r="L18" s="271"/>
      <c r="M18" s="271"/>
    </row>
    <row r="19" spans="1:13" ht="54">
      <c r="A19" s="272" t="s">
        <v>321</v>
      </c>
      <c r="B19" s="273" t="s">
        <v>689</v>
      </c>
      <c r="C19" s="286">
        <f>C20+C25+C73+C79+C69+C91</f>
        <v>318.5200000000001</v>
      </c>
      <c r="D19" s="286">
        <f aca="true" t="shared" si="5" ref="D19:I19">D20+D25+D73+D79+D69+D91</f>
        <v>65.07000000000001</v>
      </c>
      <c r="E19" s="286">
        <f t="shared" si="5"/>
        <v>253.45</v>
      </c>
      <c r="F19" s="286">
        <f t="shared" si="5"/>
        <v>58.48000000000001</v>
      </c>
      <c r="G19" s="286">
        <f t="shared" si="5"/>
        <v>14.02</v>
      </c>
      <c r="H19" s="286">
        <f t="shared" si="5"/>
        <v>0</v>
      </c>
      <c r="I19" s="286">
        <f t="shared" si="5"/>
        <v>180.95</v>
      </c>
      <c r="J19" s="271"/>
      <c r="K19" s="271"/>
      <c r="L19" s="271"/>
      <c r="M19" s="271"/>
    </row>
    <row r="20" spans="1:13" ht="12.75">
      <c r="A20" s="287" t="s">
        <v>322</v>
      </c>
      <c r="B20" s="288" t="s">
        <v>123</v>
      </c>
      <c r="C20" s="289">
        <f>SUM(C21:C24)</f>
        <v>150.83</v>
      </c>
      <c r="D20" s="289">
        <f aca="true" t="shared" si="6" ref="D20:I20">SUM(D21:D24)</f>
        <v>33.65</v>
      </c>
      <c r="E20" s="289">
        <f t="shared" si="6"/>
        <v>117.17999999999999</v>
      </c>
      <c r="F20" s="289">
        <f t="shared" si="6"/>
        <v>14.64</v>
      </c>
      <c r="G20" s="289">
        <f t="shared" si="6"/>
        <v>0</v>
      </c>
      <c r="H20" s="289">
        <f t="shared" si="6"/>
        <v>0</v>
      </c>
      <c r="I20" s="289">
        <f t="shared" si="6"/>
        <v>102.53999999999999</v>
      </c>
      <c r="J20" s="290"/>
      <c r="K20" s="291"/>
      <c r="L20" s="291"/>
      <c r="M20" s="278"/>
    </row>
    <row r="21" spans="1:13" ht="25.5">
      <c r="A21" s="292">
        <v>1</v>
      </c>
      <c r="B21" s="293" t="s">
        <v>331</v>
      </c>
      <c r="C21" s="294">
        <f>D21+E21</f>
        <v>34.11</v>
      </c>
      <c r="D21" s="294">
        <v>28.11</v>
      </c>
      <c r="E21" s="294">
        <f>SUM(F21:I21)</f>
        <v>6</v>
      </c>
      <c r="F21" s="294">
        <v>6</v>
      </c>
      <c r="G21" s="295"/>
      <c r="H21" s="295"/>
      <c r="I21" s="294"/>
      <c r="J21" s="296" t="s">
        <v>332</v>
      </c>
      <c r="K21" s="271" t="s">
        <v>504</v>
      </c>
      <c r="L21" s="271" t="s">
        <v>507</v>
      </c>
      <c r="M21" s="278"/>
    </row>
    <row r="22" spans="1:13" ht="25.5">
      <c r="A22" s="292">
        <v>2</v>
      </c>
      <c r="B22" s="280" t="s">
        <v>333</v>
      </c>
      <c r="C22" s="294">
        <f>D22+E22</f>
        <v>14.780000000000001</v>
      </c>
      <c r="D22" s="281">
        <f>4.29+1.25</f>
        <v>5.54</v>
      </c>
      <c r="E22" s="294">
        <f>SUM(F22:I22)</f>
        <v>9.24</v>
      </c>
      <c r="F22" s="294">
        <v>8.64</v>
      </c>
      <c r="G22" s="297"/>
      <c r="H22" s="297"/>
      <c r="I22" s="297">
        <v>0.6</v>
      </c>
      <c r="J22" s="298" t="s">
        <v>248</v>
      </c>
      <c r="K22" s="271" t="s">
        <v>504</v>
      </c>
      <c r="L22" s="271" t="s">
        <v>508</v>
      </c>
      <c r="M22" s="278"/>
    </row>
    <row r="23" spans="1:13" ht="25.5">
      <c r="A23" s="292">
        <v>3</v>
      </c>
      <c r="B23" s="299" t="s">
        <v>255</v>
      </c>
      <c r="C23" s="294">
        <f>D23+E23</f>
        <v>75</v>
      </c>
      <c r="D23" s="300"/>
      <c r="E23" s="294">
        <f>SUM(F23:I23)</f>
        <v>75</v>
      </c>
      <c r="F23" s="300"/>
      <c r="G23" s="300"/>
      <c r="H23" s="300"/>
      <c r="I23" s="300">
        <v>75</v>
      </c>
      <c r="J23" s="301" t="s">
        <v>245</v>
      </c>
      <c r="K23" s="271" t="s">
        <v>504</v>
      </c>
      <c r="L23" s="271" t="s">
        <v>509</v>
      </c>
      <c r="M23" s="278"/>
    </row>
    <row r="24" spans="1:13" ht="25.5">
      <c r="A24" s="397">
        <v>3</v>
      </c>
      <c r="B24" s="398" t="s">
        <v>683</v>
      </c>
      <c r="C24" s="399">
        <f>D24+E24</f>
        <v>26.94</v>
      </c>
      <c r="D24" s="400"/>
      <c r="E24" s="399">
        <f>SUM(F24:I24)</f>
        <v>26.94</v>
      </c>
      <c r="F24" s="399"/>
      <c r="G24" s="401"/>
      <c r="H24" s="401"/>
      <c r="I24" s="401">
        <v>26.94</v>
      </c>
      <c r="J24" s="402" t="s">
        <v>245</v>
      </c>
      <c r="K24" s="403"/>
      <c r="L24" s="403" t="s">
        <v>684</v>
      </c>
      <c r="M24" s="404" t="s">
        <v>528</v>
      </c>
    </row>
    <row r="25" spans="1:13" ht="13.5">
      <c r="A25" s="287" t="s">
        <v>324</v>
      </c>
      <c r="B25" s="288" t="s">
        <v>334</v>
      </c>
      <c r="C25" s="302">
        <f aca="true" t="shared" si="7" ref="C25:I25">C26+C45+C50+C54+C61+C63+C65+C52</f>
        <v>98.68</v>
      </c>
      <c r="D25" s="302">
        <f t="shared" si="7"/>
        <v>23.77</v>
      </c>
      <c r="E25" s="302">
        <f t="shared" si="7"/>
        <v>74.91000000000001</v>
      </c>
      <c r="F25" s="302">
        <f t="shared" si="7"/>
        <v>22.400000000000002</v>
      </c>
      <c r="G25" s="302">
        <f t="shared" si="7"/>
        <v>14.02</v>
      </c>
      <c r="H25" s="302">
        <f t="shared" si="7"/>
        <v>0</v>
      </c>
      <c r="I25" s="302">
        <f t="shared" si="7"/>
        <v>38.49</v>
      </c>
      <c r="J25" s="290"/>
      <c r="K25" s="291"/>
      <c r="L25" s="291"/>
      <c r="M25" s="278"/>
    </row>
    <row r="26" spans="1:13" ht="13.5">
      <c r="A26" s="287" t="s">
        <v>335</v>
      </c>
      <c r="B26" s="288" t="s">
        <v>158</v>
      </c>
      <c r="C26" s="303">
        <f>SUM(C27:C44)</f>
        <v>37.400000000000006</v>
      </c>
      <c r="D26" s="303">
        <f aca="true" t="shared" si="8" ref="D26:I26">SUM(D27:D44)</f>
        <v>17.93</v>
      </c>
      <c r="E26" s="303">
        <f t="shared" si="8"/>
        <v>19.470000000000002</v>
      </c>
      <c r="F26" s="303">
        <f t="shared" si="8"/>
        <v>10.23</v>
      </c>
      <c r="G26" s="303">
        <f t="shared" si="8"/>
        <v>1.6</v>
      </c>
      <c r="H26" s="303">
        <f t="shared" si="8"/>
        <v>0</v>
      </c>
      <c r="I26" s="303">
        <f t="shared" si="8"/>
        <v>7.64</v>
      </c>
      <c r="J26" s="304"/>
      <c r="K26" s="277"/>
      <c r="L26" s="278"/>
      <c r="M26" s="278"/>
    </row>
    <row r="27" spans="1:13" ht="25.5">
      <c r="A27" s="271">
        <v>1</v>
      </c>
      <c r="B27" s="305" t="s">
        <v>336</v>
      </c>
      <c r="C27" s="306">
        <f>SUM(D27:E27)</f>
        <v>0.95</v>
      </c>
      <c r="D27" s="306">
        <v>0.83</v>
      </c>
      <c r="E27" s="294">
        <f aca="true" t="shared" si="9" ref="E27:E91">SUM(F27:I27)</f>
        <v>0.12</v>
      </c>
      <c r="F27" s="283"/>
      <c r="G27" s="283"/>
      <c r="H27" s="283"/>
      <c r="I27" s="283">
        <v>0.12</v>
      </c>
      <c r="J27" s="271" t="s">
        <v>244</v>
      </c>
      <c r="K27" s="271" t="s">
        <v>504</v>
      </c>
      <c r="L27" s="271" t="s">
        <v>510</v>
      </c>
      <c r="M27" s="278"/>
    </row>
    <row r="28" spans="1:13" ht="25.5">
      <c r="A28" s="271">
        <v>2</v>
      </c>
      <c r="B28" s="307" t="s">
        <v>337</v>
      </c>
      <c r="C28" s="306">
        <f aca="true" t="shared" si="10" ref="C28:C38">SUM(D28:E28)</f>
        <v>1.7000000000000002</v>
      </c>
      <c r="D28" s="297"/>
      <c r="E28" s="294">
        <f t="shared" si="9"/>
        <v>1.7000000000000002</v>
      </c>
      <c r="F28" s="308"/>
      <c r="G28" s="308">
        <v>1.6</v>
      </c>
      <c r="H28" s="308"/>
      <c r="I28" s="308">
        <v>0.1</v>
      </c>
      <c r="J28" s="309" t="s">
        <v>338</v>
      </c>
      <c r="K28" s="271" t="s">
        <v>504</v>
      </c>
      <c r="L28" s="271" t="s">
        <v>511</v>
      </c>
      <c r="M28" s="278"/>
    </row>
    <row r="29" spans="1:13" ht="25.5">
      <c r="A29" s="271">
        <v>3</v>
      </c>
      <c r="B29" s="310" t="s">
        <v>470</v>
      </c>
      <c r="C29" s="306">
        <f t="shared" si="10"/>
        <v>1.4200000000000002</v>
      </c>
      <c r="D29" s="310"/>
      <c r="E29" s="294">
        <f t="shared" si="9"/>
        <v>1.4200000000000002</v>
      </c>
      <c r="F29" s="311">
        <v>1.12</v>
      </c>
      <c r="G29" s="311"/>
      <c r="H29" s="311"/>
      <c r="I29" s="311">
        <v>0.3</v>
      </c>
      <c r="J29" s="312" t="s">
        <v>244</v>
      </c>
      <c r="K29" s="271" t="s">
        <v>504</v>
      </c>
      <c r="L29" s="271" t="s">
        <v>512</v>
      </c>
      <c r="M29" s="278"/>
    </row>
    <row r="30" spans="1:13" ht="63.75">
      <c r="A30" s="271">
        <v>4</v>
      </c>
      <c r="B30" s="310" t="s">
        <v>339</v>
      </c>
      <c r="C30" s="306">
        <f t="shared" si="10"/>
        <v>0.1</v>
      </c>
      <c r="D30" s="297"/>
      <c r="E30" s="294">
        <f t="shared" si="9"/>
        <v>0.1</v>
      </c>
      <c r="F30" s="233"/>
      <c r="G30" s="233"/>
      <c r="H30" s="233"/>
      <c r="I30" s="233">
        <v>0.1</v>
      </c>
      <c r="J30" s="312" t="s">
        <v>513</v>
      </c>
      <c r="K30" s="271" t="s">
        <v>504</v>
      </c>
      <c r="L30" s="271" t="s">
        <v>514</v>
      </c>
      <c r="M30" s="278"/>
    </row>
    <row r="31" spans="1:13" ht="51">
      <c r="A31" s="271">
        <v>5</v>
      </c>
      <c r="B31" s="310" t="s">
        <v>340</v>
      </c>
      <c r="C31" s="306">
        <f t="shared" si="10"/>
        <v>15.1</v>
      </c>
      <c r="D31" s="297">
        <v>7.4</v>
      </c>
      <c r="E31" s="294">
        <f t="shared" si="9"/>
        <v>7.699999999999999</v>
      </c>
      <c r="F31" s="283">
        <v>5.1</v>
      </c>
      <c r="G31" s="283"/>
      <c r="H31" s="283"/>
      <c r="I31" s="283">
        <v>2.6</v>
      </c>
      <c r="J31" s="271" t="s">
        <v>341</v>
      </c>
      <c r="K31" s="271" t="s">
        <v>504</v>
      </c>
      <c r="L31" s="271" t="s">
        <v>515</v>
      </c>
      <c r="M31" s="278" t="s">
        <v>686</v>
      </c>
    </row>
    <row r="32" spans="1:13" ht="25.5">
      <c r="A32" s="271">
        <v>6</v>
      </c>
      <c r="B32" s="310" t="s">
        <v>342</v>
      </c>
      <c r="C32" s="306">
        <f t="shared" si="10"/>
        <v>9.5</v>
      </c>
      <c r="D32" s="297">
        <v>9</v>
      </c>
      <c r="E32" s="294">
        <f t="shared" si="9"/>
        <v>0.5</v>
      </c>
      <c r="F32" s="313">
        <v>0.5</v>
      </c>
      <c r="G32" s="313"/>
      <c r="H32" s="313"/>
      <c r="I32" s="313"/>
      <c r="J32" s="314" t="s">
        <v>343</v>
      </c>
      <c r="K32" s="271" t="s">
        <v>504</v>
      </c>
      <c r="L32" s="271" t="s">
        <v>516</v>
      </c>
      <c r="M32" s="278"/>
    </row>
    <row r="33" spans="1:13" ht="51">
      <c r="A33" s="271">
        <v>7</v>
      </c>
      <c r="B33" s="315" t="s">
        <v>344</v>
      </c>
      <c r="C33" s="306">
        <f t="shared" si="10"/>
        <v>1.05</v>
      </c>
      <c r="D33" s="297"/>
      <c r="E33" s="294">
        <f t="shared" si="9"/>
        <v>1.05</v>
      </c>
      <c r="F33" s="283"/>
      <c r="G33" s="283"/>
      <c r="H33" s="283"/>
      <c r="I33" s="283">
        <v>1.05</v>
      </c>
      <c r="J33" s="316" t="s">
        <v>471</v>
      </c>
      <c r="K33" s="271" t="s">
        <v>504</v>
      </c>
      <c r="L33" s="271" t="s">
        <v>517</v>
      </c>
      <c r="M33" s="278"/>
    </row>
    <row r="34" spans="1:13" ht="25.5">
      <c r="A34" s="271">
        <v>8</v>
      </c>
      <c r="B34" s="317" t="s">
        <v>345</v>
      </c>
      <c r="C34" s="306">
        <f t="shared" si="10"/>
        <v>0.11</v>
      </c>
      <c r="D34" s="297"/>
      <c r="E34" s="294">
        <f t="shared" si="9"/>
        <v>0.11</v>
      </c>
      <c r="F34" s="283"/>
      <c r="G34" s="283"/>
      <c r="H34" s="283"/>
      <c r="I34" s="318">
        <v>0.11</v>
      </c>
      <c r="J34" s="271" t="s">
        <v>244</v>
      </c>
      <c r="K34" s="271" t="s">
        <v>504</v>
      </c>
      <c r="L34" s="271" t="s">
        <v>518</v>
      </c>
      <c r="M34" s="278"/>
    </row>
    <row r="35" spans="1:13" ht="25.5">
      <c r="A35" s="271">
        <v>9</v>
      </c>
      <c r="B35" s="280" t="s">
        <v>519</v>
      </c>
      <c r="C35" s="306">
        <f t="shared" si="10"/>
        <v>0.9099999999999999</v>
      </c>
      <c r="D35" s="297">
        <v>0.7</v>
      </c>
      <c r="E35" s="294">
        <f t="shared" si="9"/>
        <v>0.21</v>
      </c>
      <c r="F35" s="297"/>
      <c r="G35" s="283"/>
      <c r="H35" s="297"/>
      <c r="I35" s="297">
        <v>0.21</v>
      </c>
      <c r="J35" s="319" t="s">
        <v>244</v>
      </c>
      <c r="K35" s="271" t="s">
        <v>504</v>
      </c>
      <c r="L35" s="271" t="s">
        <v>520</v>
      </c>
      <c r="M35" s="278"/>
    </row>
    <row r="36" spans="1:13" ht="38.25">
      <c r="A36" s="271">
        <v>10</v>
      </c>
      <c r="B36" s="320" t="s">
        <v>346</v>
      </c>
      <c r="C36" s="306">
        <f t="shared" si="10"/>
        <v>4.05</v>
      </c>
      <c r="D36" s="321"/>
      <c r="E36" s="294">
        <f t="shared" si="9"/>
        <v>4.05</v>
      </c>
      <c r="F36" s="297">
        <v>2.86</v>
      </c>
      <c r="G36" s="297"/>
      <c r="H36" s="297"/>
      <c r="I36" s="297">
        <v>1.19</v>
      </c>
      <c r="J36" s="319" t="s">
        <v>347</v>
      </c>
      <c r="K36" s="271" t="s">
        <v>504</v>
      </c>
      <c r="L36" s="271" t="s">
        <v>521</v>
      </c>
      <c r="M36" s="278"/>
    </row>
    <row r="37" spans="1:13" ht="25.5">
      <c r="A37" s="271">
        <v>11</v>
      </c>
      <c r="B37" s="320" t="s">
        <v>348</v>
      </c>
      <c r="C37" s="306">
        <f t="shared" si="10"/>
        <v>0.3</v>
      </c>
      <c r="D37" s="320"/>
      <c r="E37" s="294">
        <f t="shared" si="9"/>
        <v>0.3</v>
      </c>
      <c r="F37" s="297"/>
      <c r="G37" s="297"/>
      <c r="H37" s="297"/>
      <c r="I37" s="297">
        <v>0.3</v>
      </c>
      <c r="J37" s="319" t="s">
        <v>246</v>
      </c>
      <c r="K37" s="271" t="s">
        <v>504</v>
      </c>
      <c r="L37" s="271" t="s">
        <v>522</v>
      </c>
      <c r="M37" s="278"/>
    </row>
    <row r="38" spans="1:13" ht="25.5">
      <c r="A38" s="271">
        <v>12</v>
      </c>
      <c r="B38" s="280" t="s">
        <v>439</v>
      </c>
      <c r="C38" s="306">
        <f t="shared" si="10"/>
        <v>0.1</v>
      </c>
      <c r="D38" s="322"/>
      <c r="E38" s="294">
        <f t="shared" si="9"/>
        <v>0.1</v>
      </c>
      <c r="F38" s="322"/>
      <c r="G38" s="322"/>
      <c r="H38" s="322"/>
      <c r="I38" s="322">
        <v>0.1</v>
      </c>
      <c r="J38" s="323" t="s">
        <v>440</v>
      </c>
      <c r="K38" s="271" t="s">
        <v>504</v>
      </c>
      <c r="L38" s="271" t="s">
        <v>523</v>
      </c>
      <c r="M38" s="278"/>
    </row>
    <row r="39" spans="1:13" ht="25.5">
      <c r="A39" s="271">
        <v>13</v>
      </c>
      <c r="B39" s="280" t="s">
        <v>441</v>
      </c>
      <c r="C39" s="322">
        <f aca="true" t="shared" si="11" ref="C39:C44">D39+E39</f>
        <v>0.56</v>
      </c>
      <c r="D39" s="322"/>
      <c r="E39" s="294">
        <f t="shared" si="9"/>
        <v>0.56</v>
      </c>
      <c r="F39" s="322"/>
      <c r="G39" s="322"/>
      <c r="H39" s="322"/>
      <c r="I39" s="322">
        <v>0.56</v>
      </c>
      <c r="J39" s="323" t="s">
        <v>442</v>
      </c>
      <c r="K39" s="271" t="s">
        <v>504</v>
      </c>
      <c r="L39" s="271" t="s">
        <v>524</v>
      </c>
      <c r="M39" s="278"/>
    </row>
    <row r="40" spans="1:13" ht="76.5">
      <c r="A40" s="271">
        <v>14</v>
      </c>
      <c r="B40" s="280" t="s">
        <v>525</v>
      </c>
      <c r="C40" s="322">
        <f t="shared" si="11"/>
        <v>0.5</v>
      </c>
      <c r="D40" s="322"/>
      <c r="E40" s="294">
        <f t="shared" si="9"/>
        <v>0.5</v>
      </c>
      <c r="F40" s="322">
        <v>0.3</v>
      </c>
      <c r="G40" s="322"/>
      <c r="H40" s="322"/>
      <c r="I40" s="322">
        <v>0.2</v>
      </c>
      <c r="J40" s="323" t="s">
        <v>248</v>
      </c>
      <c r="K40" s="323" t="s">
        <v>526</v>
      </c>
      <c r="L40" s="271" t="s">
        <v>527</v>
      </c>
      <c r="M40" s="278" t="s">
        <v>528</v>
      </c>
    </row>
    <row r="41" spans="1:13" ht="89.25">
      <c r="A41" s="271">
        <v>15</v>
      </c>
      <c r="B41" s="280" t="s">
        <v>529</v>
      </c>
      <c r="C41" s="322">
        <f t="shared" si="11"/>
        <v>0.02</v>
      </c>
      <c r="D41" s="322"/>
      <c r="E41" s="294">
        <f t="shared" si="9"/>
        <v>0.02</v>
      </c>
      <c r="F41" s="322"/>
      <c r="G41" s="322"/>
      <c r="H41" s="322"/>
      <c r="I41" s="322">
        <v>0.02</v>
      </c>
      <c r="J41" s="323" t="s">
        <v>245</v>
      </c>
      <c r="K41" s="323" t="s">
        <v>530</v>
      </c>
      <c r="L41" s="271" t="s">
        <v>531</v>
      </c>
      <c r="M41" s="278" t="s">
        <v>528</v>
      </c>
    </row>
    <row r="42" spans="1:13" ht="76.5">
      <c r="A42" s="271">
        <v>16</v>
      </c>
      <c r="B42" s="280" t="s">
        <v>532</v>
      </c>
      <c r="C42" s="322">
        <f t="shared" si="11"/>
        <v>0.35</v>
      </c>
      <c r="D42" s="322"/>
      <c r="E42" s="294">
        <f t="shared" si="9"/>
        <v>0.35</v>
      </c>
      <c r="F42" s="322">
        <v>0.35</v>
      </c>
      <c r="G42" s="322"/>
      <c r="H42" s="322"/>
      <c r="I42" s="322"/>
      <c r="J42" s="323" t="s">
        <v>245</v>
      </c>
      <c r="K42" s="323" t="s">
        <v>533</v>
      </c>
      <c r="L42" s="271" t="s">
        <v>534</v>
      </c>
      <c r="M42" s="278" t="s">
        <v>528</v>
      </c>
    </row>
    <row r="43" spans="1:13" ht="76.5">
      <c r="A43" s="271">
        <v>17</v>
      </c>
      <c r="B43" s="280" t="s">
        <v>535</v>
      </c>
      <c r="C43" s="322">
        <f t="shared" si="11"/>
        <v>0.08</v>
      </c>
      <c r="D43" s="322"/>
      <c r="E43" s="294">
        <f t="shared" si="9"/>
        <v>0.08</v>
      </c>
      <c r="F43" s="322"/>
      <c r="G43" s="322"/>
      <c r="H43" s="322"/>
      <c r="I43" s="322">
        <v>0.08</v>
      </c>
      <c r="J43" s="323" t="s">
        <v>249</v>
      </c>
      <c r="K43" s="323" t="s">
        <v>536</v>
      </c>
      <c r="L43" s="271" t="s">
        <v>537</v>
      </c>
      <c r="M43" s="278" t="s">
        <v>528</v>
      </c>
    </row>
    <row r="44" spans="1:13" ht="76.5">
      <c r="A44" s="271">
        <v>18</v>
      </c>
      <c r="B44" s="280" t="s">
        <v>538</v>
      </c>
      <c r="C44" s="322">
        <f t="shared" si="11"/>
        <v>0.6</v>
      </c>
      <c r="D44" s="322"/>
      <c r="E44" s="294">
        <f t="shared" si="9"/>
        <v>0.6</v>
      </c>
      <c r="F44" s="322"/>
      <c r="G44" s="322"/>
      <c r="H44" s="322"/>
      <c r="I44" s="322">
        <v>0.6</v>
      </c>
      <c r="J44" s="323" t="s">
        <v>245</v>
      </c>
      <c r="K44" s="323" t="s">
        <v>539</v>
      </c>
      <c r="L44" s="271" t="s">
        <v>540</v>
      </c>
      <c r="M44" s="278" t="s">
        <v>528</v>
      </c>
    </row>
    <row r="45" spans="1:13" ht="13.5">
      <c r="A45" s="287" t="s">
        <v>349</v>
      </c>
      <c r="B45" s="324" t="s">
        <v>350</v>
      </c>
      <c r="C45" s="325">
        <f>SUM(C46:C49)</f>
        <v>13.32</v>
      </c>
      <c r="D45" s="325">
        <f aca="true" t="shared" si="12" ref="D45:I45">SUM(D46:D49)</f>
        <v>4.79</v>
      </c>
      <c r="E45" s="325">
        <f t="shared" si="12"/>
        <v>8.530000000000001</v>
      </c>
      <c r="F45" s="325">
        <f t="shared" si="12"/>
        <v>3.16</v>
      </c>
      <c r="G45" s="325">
        <f t="shared" si="12"/>
        <v>0</v>
      </c>
      <c r="H45" s="325">
        <f t="shared" si="12"/>
        <v>0</v>
      </c>
      <c r="I45" s="325">
        <f t="shared" si="12"/>
        <v>5.37</v>
      </c>
      <c r="J45" s="304"/>
      <c r="K45" s="277"/>
      <c r="L45" s="278"/>
      <c r="M45" s="278"/>
    </row>
    <row r="46" spans="1:13" ht="25.5">
      <c r="A46" s="271">
        <v>1</v>
      </c>
      <c r="B46" s="326" t="s">
        <v>256</v>
      </c>
      <c r="C46" s="297">
        <f>SUM(D46:E46)</f>
        <v>4.98</v>
      </c>
      <c r="D46" s="297">
        <v>4.79</v>
      </c>
      <c r="E46" s="294">
        <f t="shared" si="9"/>
        <v>0.19</v>
      </c>
      <c r="F46" s="313"/>
      <c r="G46" s="313"/>
      <c r="H46" s="313"/>
      <c r="I46" s="313">
        <v>0.19</v>
      </c>
      <c r="J46" s="314" t="s">
        <v>244</v>
      </c>
      <c r="K46" s="271" t="s">
        <v>504</v>
      </c>
      <c r="L46" s="271" t="s">
        <v>541</v>
      </c>
      <c r="M46" s="278"/>
    </row>
    <row r="47" spans="1:13" ht="25.5">
      <c r="A47" s="271">
        <v>2</v>
      </c>
      <c r="B47" s="326" t="s">
        <v>351</v>
      </c>
      <c r="C47" s="297">
        <f>SUM(D47:E47)</f>
        <v>1</v>
      </c>
      <c r="D47" s="321"/>
      <c r="E47" s="294">
        <f t="shared" si="9"/>
        <v>1</v>
      </c>
      <c r="F47" s="313"/>
      <c r="G47" s="313"/>
      <c r="H47" s="313"/>
      <c r="I47" s="313">
        <v>1</v>
      </c>
      <c r="J47" s="314" t="s">
        <v>245</v>
      </c>
      <c r="K47" s="271" t="s">
        <v>504</v>
      </c>
      <c r="L47" s="271" t="s">
        <v>542</v>
      </c>
      <c r="M47" s="278"/>
    </row>
    <row r="48" spans="1:13" ht="38.25">
      <c r="A48" s="271">
        <v>3</v>
      </c>
      <c r="B48" s="326" t="s">
        <v>443</v>
      </c>
      <c r="C48" s="297">
        <f>SUM(D48:E48)</f>
        <v>0.14</v>
      </c>
      <c r="D48" s="321"/>
      <c r="E48" s="294">
        <f t="shared" si="9"/>
        <v>0.14</v>
      </c>
      <c r="F48" s="313"/>
      <c r="G48" s="313"/>
      <c r="H48" s="313"/>
      <c r="I48" s="313">
        <v>0.14</v>
      </c>
      <c r="J48" s="314" t="s">
        <v>444</v>
      </c>
      <c r="K48" s="271" t="s">
        <v>504</v>
      </c>
      <c r="L48" s="271" t="s">
        <v>543</v>
      </c>
      <c r="M48" s="278"/>
    </row>
    <row r="49" spans="1:13" ht="51">
      <c r="A49" s="271">
        <v>4</v>
      </c>
      <c r="B49" s="326" t="s">
        <v>445</v>
      </c>
      <c r="C49" s="297">
        <f>SUM(D49:E49)</f>
        <v>7.2</v>
      </c>
      <c r="D49" s="321"/>
      <c r="E49" s="294">
        <f t="shared" si="9"/>
        <v>7.2</v>
      </c>
      <c r="F49" s="313">
        <v>3.16</v>
      </c>
      <c r="G49" s="313"/>
      <c r="H49" s="313"/>
      <c r="I49" s="313">
        <v>4.04</v>
      </c>
      <c r="J49" s="314" t="s">
        <v>444</v>
      </c>
      <c r="K49" s="271" t="s">
        <v>544</v>
      </c>
      <c r="L49" s="271" t="s">
        <v>545</v>
      </c>
      <c r="M49" s="278" t="s">
        <v>687</v>
      </c>
    </row>
    <row r="50" spans="1:13" ht="13.5">
      <c r="A50" s="287" t="s">
        <v>352</v>
      </c>
      <c r="B50" s="288" t="s">
        <v>353</v>
      </c>
      <c r="C50" s="303">
        <f aca="true" t="shared" si="13" ref="C50:I50">SUM(C51:C51)</f>
        <v>1.2</v>
      </c>
      <c r="D50" s="303">
        <f t="shared" si="13"/>
        <v>0</v>
      </c>
      <c r="E50" s="303">
        <f t="shared" si="13"/>
        <v>1.2</v>
      </c>
      <c r="F50" s="303">
        <f t="shared" si="13"/>
        <v>1</v>
      </c>
      <c r="G50" s="303">
        <f t="shared" si="13"/>
        <v>0</v>
      </c>
      <c r="H50" s="303">
        <f t="shared" si="13"/>
        <v>0</v>
      </c>
      <c r="I50" s="303">
        <f t="shared" si="13"/>
        <v>0.2</v>
      </c>
      <c r="J50" s="304"/>
      <c r="K50" s="277"/>
      <c r="L50" s="278"/>
      <c r="M50" s="278"/>
    </row>
    <row r="51" spans="1:13" ht="25.5">
      <c r="A51" s="271">
        <v>1</v>
      </c>
      <c r="B51" s="305" t="s">
        <v>472</v>
      </c>
      <c r="C51" s="297">
        <f>SUM(D51:E51)</f>
        <v>1.2</v>
      </c>
      <c r="D51" s="305"/>
      <c r="E51" s="294">
        <f t="shared" si="9"/>
        <v>1.2</v>
      </c>
      <c r="F51" s="297">
        <v>1</v>
      </c>
      <c r="G51" s="297"/>
      <c r="H51" s="283"/>
      <c r="I51" s="297">
        <v>0.2</v>
      </c>
      <c r="J51" s="271" t="s">
        <v>248</v>
      </c>
      <c r="K51" s="271" t="s">
        <v>504</v>
      </c>
      <c r="L51" s="271" t="s">
        <v>546</v>
      </c>
      <c r="M51" s="278"/>
    </row>
    <row r="52" spans="1:13" ht="13.5">
      <c r="A52" s="327" t="s">
        <v>354</v>
      </c>
      <c r="B52" s="328" t="s">
        <v>434</v>
      </c>
      <c r="C52" s="329">
        <f>C53</f>
        <v>1.4000000000000001</v>
      </c>
      <c r="D52" s="329">
        <f aca="true" t="shared" si="14" ref="D52:I52">D53</f>
        <v>0</v>
      </c>
      <c r="E52" s="329">
        <f t="shared" si="14"/>
        <v>1.4000000000000001</v>
      </c>
      <c r="F52" s="329">
        <f t="shared" si="14"/>
        <v>1.3</v>
      </c>
      <c r="G52" s="329">
        <f t="shared" si="14"/>
        <v>0</v>
      </c>
      <c r="H52" s="329">
        <f t="shared" si="14"/>
        <v>0</v>
      </c>
      <c r="I52" s="329">
        <f t="shared" si="14"/>
        <v>0.1</v>
      </c>
      <c r="J52" s="330"/>
      <c r="K52" s="331"/>
      <c r="L52" s="332"/>
      <c r="M52" s="332"/>
    </row>
    <row r="53" spans="1:13" ht="25.5">
      <c r="A53" s="271">
        <v>1</v>
      </c>
      <c r="B53" s="299" t="s">
        <v>435</v>
      </c>
      <c r="C53" s="297">
        <f>SUM(D53:E53)</f>
        <v>1.4000000000000001</v>
      </c>
      <c r="D53" s="297"/>
      <c r="E53" s="294">
        <f t="shared" si="9"/>
        <v>1.4000000000000001</v>
      </c>
      <c r="F53" s="300">
        <v>1.3</v>
      </c>
      <c r="G53" s="300"/>
      <c r="H53" s="300"/>
      <c r="I53" s="300">
        <v>0.1</v>
      </c>
      <c r="J53" s="301" t="s">
        <v>248</v>
      </c>
      <c r="K53" s="271" t="s">
        <v>504</v>
      </c>
      <c r="L53" s="271" t="s">
        <v>547</v>
      </c>
      <c r="M53" s="278"/>
    </row>
    <row r="54" spans="1:13" ht="12.75">
      <c r="A54" s="287" t="s">
        <v>355</v>
      </c>
      <c r="B54" s="288" t="s">
        <v>159</v>
      </c>
      <c r="C54" s="289">
        <f>SUM(C55:C60)</f>
        <v>3.2299999999999995</v>
      </c>
      <c r="D54" s="289">
        <f aca="true" t="shared" si="15" ref="D54:I54">SUM(D55:D60)</f>
        <v>1.05</v>
      </c>
      <c r="E54" s="289">
        <f t="shared" si="15"/>
        <v>2.18</v>
      </c>
      <c r="F54" s="289">
        <f t="shared" si="15"/>
        <v>1.1</v>
      </c>
      <c r="G54" s="289">
        <f t="shared" si="15"/>
        <v>1.03</v>
      </c>
      <c r="H54" s="289">
        <f t="shared" si="15"/>
        <v>0</v>
      </c>
      <c r="I54" s="289">
        <f t="shared" si="15"/>
        <v>0.05</v>
      </c>
      <c r="J54" s="333"/>
      <c r="K54" s="277"/>
      <c r="L54" s="278"/>
      <c r="M54" s="278"/>
    </row>
    <row r="55" spans="1:13" ht="38.25">
      <c r="A55" s="271">
        <v>1</v>
      </c>
      <c r="B55" s="334" t="s">
        <v>257</v>
      </c>
      <c r="C55" s="297">
        <f>SUM(D55:E55)</f>
        <v>2.46</v>
      </c>
      <c r="D55" s="321">
        <v>1.05</v>
      </c>
      <c r="E55" s="294">
        <f t="shared" si="9"/>
        <v>1.4100000000000001</v>
      </c>
      <c r="F55" s="311">
        <v>0.38</v>
      </c>
      <c r="G55" s="311">
        <v>1.03</v>
      </c>
      <c r="H55" s="311"/>
      <c r="I55" s="311"/>
      <c r="J55" s="316" t="s">
        <v>258</v>
      </c>
      <c r="K55" s="271" t="s">
        <v>504</v>
      </c>
      <c r="L55" s="271" t="s">
        <v>548</v>
      </c>
      <c r="M55" s="278"/>
    </row>
    <row r="56" spans="1:13" ht="25.5">
      <c r="A56" s="271">
        <v>2</v>
      </c>
      <c r="B56" s="299" t="s">
        <v>356</v>
      </c>
      <c r="C56" s="297">
        <f aca="true" t="shared" si="16" ref="C56:C92">SUM(D56:E56)</f>
        <v>0.05</v>
      </c>
      <c r="D56" s="306"/>
      <c r="E56" s="294">
        <f t="shared" si="9"/>
        <v>0.05</v>
      </c>
      <c r="F56" s="300">
        <v>0.03</v>
      </c>
      <c r="G56" s="300"/>
      <c r="H56" s="300"/>
      <c r="I56" s="300">
        <v>0.02</v>
      </c>
      <c r="J56" s="301" t="s">
        <v>307</v>
      </c>
      <c r="K56" s="271" t="s">
        <v>504</v>
      </c>
      <c r="L56" s="271" t="s">
        <v>549</v>
      </c>
      <c r="M56" s="278"/>
    </row>
    <row r="57" spans="1:13" ht="76.5">
      <c r="A57" s="271">
        <v>3</v>
      </c>
      <c r="B57" s="299" t="s">
        <v>550</v>
      </c>
      <c r="C57" s="297">
        <f t="shared" si="16"/>
        <v>0.03</v>
      </c>
      <c r="D57" s="306"/>
      <c r="E57" s="294">
        <f t="shared" si="9"/>
        <v>0.03</v>
      </c>
      <c r="F57" s="300">
        <v>0.02</v>
      </c>
      <c r="G57" s="300"/>
      <c r="H57" s="300"/>
      <c r="I57" s="300">
        <v>0.01</v>
      </c>
      <c r="J57" s="301" t="s">
        <v>551</v>
      </c>
      <c r="K57" s="271" t="s">
        <v>552</v>
      </c>
      <c r="L57" s="271" t="s">
        <v>553</v>
      </c>
      <c r="M57" s="278" t="s">
        <v>528</v>
      </c>
    </row>
    <row r="58" spans="1:13" ht="76.5">
      <c r="A58" s="271">
        <v>4</v>
      </c>
      <c r="B58" s="299" t="s">
        <v>554</v>
      </c>
      <c r="C58" s="297">
        <f t="shared" si="16"/>
        <v>0.08</v>
      </c>
      <c r="D58" s="306"/>
      <c r="E58" s="294">
        <f t="shared" si="9"/>
        <v>0.08</v>
      </c>
      <c r="F58" s="300">
        <v>0.07</v>
      </c>
      <c r="G58" s="300"/>
      <c r="H58" s="300"/>
      <c r="I58" s="300">
        <v>0.01</v>
      </c>
      <c r="J58" s="301" t="s">
        <v>555</v>
      </c>
      <c r="K58" s="271" t="s">
        <v>556</v>
      </c>
      <c r="L58" s="271" t="s">
        <v>557</v>
      </c>
      <c r="M58" s="278" t="s">
        <v>528</v>
      </c>
    </row>
    <row r="59" spans="1:13" ht="76.5">
      <c r="A59" s="271">
        <v>5</v>
      </c>
      <c r="B59" s="299" t="s">
        <v>558</v>
      </c>
      <c r="C59" s="297">
        <f t="shared" si="16"/>
        <v>0.6</v>
      </c>
      <c r="D59" s="306"/>
      <c r="E59" s="294">
        <f t="shared" si="9"/>
        <v>0.6</v>
      </c>
      <c r="F59" s="300">
        <v>0.6</v>
      </c>
      <c r="G59" s="300"/>
      <c r="H59" s="300"/>
      <c r="I59" s="300"/>
      <c r="J59" s="301" t="s">
        <v>555</v>
      </c>
      <c r="K59" s="271" t="s">
        <v>559</v>
      </c>
      <c r="L59" s="271" t="s">
        <v>560</v>
      </c>
      <c r="M59" s="278" t="s">
        <v>528</v>
      </c>
    </row>
    <row r="60" spans="1:13" ht="63.75">
      <c r="A60" s="271">
        <v>6</v>
      </c>
      <c r="B60" s="299" t="s">
        <v>561</v>
      </c>
      <c r="C60" s="297">
        <f t="shared" si="16"/>
        <v>0.01</v>
      </c>
      <c r="D60" s="306"/>
      <c r="E60" s="294">
        <f t="shared" si="9"/>
        <v>0.01</v>
      </c>
      <c r="F60" s="300"/>
      <c r="G60" s="300"/>
      <c r="H60" s="300"/>
      <c r="I60" s="300">
        <v>0.01</v>
      </c>
      <c r="J60" s="301" t="s">
        <v>249</v>
      </c>
      <c r="K60" s="271" t="s">
        <v>562</v>
      </c>
      <c r="L60" s="271" t="s">
        <v>563</v>
      </c>
      <c r="M60" s="278" t="s">
        <v>528</v>
      </c>
    </row>
    <row r="61" spans="1:13" ht="13.5">
      <c r="A61" s="287" t="s">
        <v>357</v>
      </c>
      <c r="B61" s="335" t="s">
        <v>259</v>
      </c>
      <c r="C61" s="325">
        <f aca="true" t="shared" si="17" ref="C61:I61">SUM(C62:C62)</f>
        <v>0.55</v>
      </c>
      <c r="D61" s="325">
        <f t="shared" si="17"/>
        <v>0</v>
      </c>
      <c r="E61" s="325">
        <f t="shared" si="17"/>
        <v>0.55</v>
      </c>
      <c r="F61" s="325">
        <f t="shared" si="17"/>
        <v>0.16</v>
      </c>
      <c r="G61" s="325">
        <f t="shared" si="17"/>
        <v>0</v>
      </c>
      <c r="H61" s="325">
        <f t="shared" si="17"/>
        <v>0</v>
      </c>
      <c r="I61" s="325">
        <f t="shared" si="17"/>
        <v>0.39</v>
      </c>
      <c r="J61" s="304"/>
      <c r="K61" s="277"/>
      <c r="L61" s="278"/>
      <c r="M61" s="278"/>
    </row>
    <row r="62" spans="1:13" ht="63.75">
      <c r="A62" s="271">
        <v>1</v>
      </c>
      <c r="B62" s="334" t="s">
        <v>358</v>
      </c>
      <c r="C62" s="297">
        <f t="shared" si="16"/>
        <v>0.55</v>
      </c>
      <c r="D62" s="336"/>
      <c r="E62" s="294">
        <f t="shared" si="9"/>
        <v>0.55</v>
      </c>
      <c r="F62" s="311">
        <v>0.16</v>
      </c>
      <c r="G62" s="311"/>
      <c r="H62" s="311"/>
      <c r="I62" s="311">
        <v>0.39</v>
      </c>
      <c r="J62" s="316" t="s">
        <v>260</v>
      </c>
      <c r="K62" s="271" t="s">
        <v>504</v>
      </c>
      <c r="L62" s="271" t="s">
        <v>564</v>
      </c>
      <c r="M62" s="278"/>
    </row>
    <row r="63" spans="1:13" ht="12.75">
      <c r="A63" s="287" t="s">
        <v>359</v>
      </c>
      <c r="B63" s="337" t="s">
        <v>145</v>
      </c>
      <c r="C63" s="276">
        <f aca="true" t="shared" si="18" ref="C63:I63">SUM(C64:C64)</f>
        <v>12.96</v>
      </c>
      <c r="D63" s="276">
        <f t="shared" si="18"/>
        <v>0</v>
      </c>
      <c r="E63" s="276">
        <f t="shared" si="18"/>
        <v>12.96</v>
      </c>
      <c r="F63" s="276">
        <f t="shared" si="18"/>
        <v>0</v>
      </c>
      <c r="G63" s="276">
        <f t="shared" si="18"/>
        <v>9.39</v>
      </c>
      <c r="H63" s="276">
        <f t="shared" si="18"/>
        <v>0</v>
      </c>
      <c r="I63" s="276">
        <f t="shared" si="18"/>
        <v>3.57</v>
      </c>
      <c r="J63" s="338"/>
      <c r="K63" s="277"/>
      <c r="L63" s="278"/>
      <c r="M63" s="278"/>
    </row>
    <row r="64" spans="1:13" ht="25.5">
      <c r="A64" s="271">
        <v>1</v>
      </c>
      <c r="B64" s="334" t="s">
        <v>473</v>
      </c>
      <c r="C64" s="297">
        <f t="shared" si="16"/>
        <v>12.96</v>
      </c>
      <c r="D64" s="334"/>
      <c r="E64" s="294">
        <f t="shared" si="9"/>
        <v>12.96</v>
      </c>
      <c r="F64" s="294"/>
      <c r="G64" s="294">
        <v>9.39</v>
      </c>
      <c r="H64" s="294"/>
      <c r="I64" s="283">
        <v>3.57</v>
      </c>
      <c r="J64" s="339" t="s">
        <v>474</v>
      </c>
      <c r="K64" s="271" t="s">
        <v>504</v>
      </c>
      <c r="L64" s="271" t="s">
        <v>565</v>
      </c>
      <c r="M64" s="278"/>
    </row>
    <row r="65" spans="1:13" ht="25.5">
      <c r="A65" s="287" t="s">
        <v>436</v>
      </c>
      <c r="B65" s="335" t="s">
        <v>224</v>
      </c>
      <c r="C65" s="325">
        <f>SUM(C66:C68)</f>
        <v>28.62</v>
      </c>
      <c r="D65" s="325">
        <f aca="true" t="shared" si="19" ref="D65:I65">SUM(D66:D68)</f>
        <v>0</v>
      </c>
      <c r="E65" s="325">
        <f t="shared" si="19"/>
        <v>28.62</v>
      </c>
      <c r="F65" s="325">
        <f t="shared" si="19"/>
        <v>5.45</v>
      </c>
      <c r="G65" s="325">
        <f t="shared" si="19"/>
        <v>2</v>
      </c>
      <c r="H65" s="325">
        <f t="shared" si="19"/>
        <v>0</v>
      </c>
      <c r="I65" s="325">
        <f t="shared" si="19"/>
        <v>21.17</v>
      </c>
      <c r="J65" s="304"/>
      <c r="K65" s="277"/>
      <c r="L65" s="278"/>
      <c r="M65" s="278"/>
    </row>
    <row r="66" spans="1:13" ht="25.5">
      <c r="A66" s="271">
        <v>1</v>
      </c>
      <c r="B66" s="284" t="s">
        <v>361</v>
      </c>
      <c r="C66" s="297">
        <f t="shared" si="16"/>
        <v>24.62</v>
      </c>
      <c r="D66" s="306"/>
      <c r="E66" s="294">
        <f t="shared" si="9"/>
        <v>24.62</v>
      </c>
      <c r="F66" s="283">
        <v>1.45</v>
      </c>
      <c r="G66" s="283">
        <v>2</v>
      </c>
      <c r="H66" s="283"/>
      <c r="I66" s="283">
        <v>21.17</v>
      </c>
      <c r="J66" s="278" t="s">
        <v>362</v>
      </c>
      <c r="K66" s="271" t="s">
        <v>504</v>
      </c>
      <c r="L66" s="271" t="s">
        <v>566</v>
      </c>
      <c r="M66" s="278"/>
    </row>
    <row r="67" spans="1:13" ht="25.5">
      <c r="A67" s="292">
        <v>2</v>
      </c>
      <c r="B67" s="307" t="s">
        <v>475</v>
      </c>
      <c r="C67" s="297">
        <f t="shared" si="16"/>
        <v>2</v>
      </c>
      <c r="D67" s="307"/>
      <c r="E67" s="294">
        <f t="shared" si="9"/>
        <v>2</v>
      </c>
      <c r="F67" s="313">
        <v>2</v>
      </c>
      <c r="G67" s="313"/>
      <c r="H67" s="313"/>
      <c r="I67" s="313"/>
      <c r="J67" s="340" t="s">
        <v>476</v>
      </c>
      <c r="K67" s="271" t="s">
        <v>504</v>
      </c>
      <c r="L67" s="271" t="s">
        <v>567</v>
      </c>
      <c r="M67" s="278"/>
    </row>
    <row r="68" spans="1:13" ht="25.5">
      <c r="A68" s="271">
        <v>3</v>
      </c>
      <c r="B68" s="284" t="s">
        <v>697</v>
      </c>
      <c r="C68" s="297">
        <f t="shared" si="16"/>
        <v>2</v>
      </c>
      <c r="D68" s="306"/>
      <c r="E68" s="294">
        <f t="shared" si="9"/>
        <v>2</v>
      </c>
      <c r="F68" s="283">
        <v>2</v>
      </c>
      <c r="G68" s="283"/>
      <c r="H68" s="283"/>
      <c r="I68" s="283"/>
      <c r="J68" s="278" t="s">
        <v>446</v>
      </c>
      <c r="K68" s="271" t="s">
        <v>504</v>
      </c>
      <c r="L68" s="271" t="s">
        <v>568</v>
      </c>
      <c r="M68" s="278"/>
    </row>
    <row r="69" spans="1:13" ht="12.75">
      <c r="A69" s="274" t="s">
        <v>363</v>
      </c>
      <c r="B69" s="324" t="s">
        <v>146</v>
      </c>
      <c r="C69" s="276">
        <f aca="true" t="shared" si="20" ref="C69:I69">SUM(C70:C72)</f>
        <v>0.35</v>
      </c>
      <c r="D69" s="276">
        <f t="shared" si="20"/>
        <v>0</v>
      </c>
      <c r="E69" s="276">
        <f t="shared" si="20"/>
        <v>0.35</v>
      </c>
      <c r="F69" s="276">
        <f t="shared" si="20"/>
        <v>0.31</v>
      </c>
      <c r="G69" s="276">
        <f t="shared" si="20"/>
        <v>0</v>
      </c>
      <c r="H69" s="276">
        <f t="shared" si="20"/>
        <v>0</v>
      </c>
      <c r="I69" s="276">
        <f t="shared" si="20"/>
        <v>0.04</v>
      </c>
      <c r="J69" s="278"/>
      <c r="K69" s="277"/>
      <c r="L69" s="278"/>
      <c r="M69" s="278"/>
    </row>
    <row r="70" spans="1:13" ht="25.5">
      <c r="A70" s="271">
        <v>1</v>
      </c>
      <c r="B70" s="305" t="s">
        <v>698</v>
      </c>
      <c r="C70" s="297">
        <f>SUM(D70:E70)</f>
        <v>0.11</v>
      </c>
      <c r="D70" s="305"/>
      <c r="E70" s="294">
        <f>SUM(F70:I70)</f>
        <v>0.11</v>
      </c>
      <c r="F70" s="297">
        <v>0.11</v>
      </c>
      <c r="G70" s="297"/>
      <c r="H70" s="297"/>
      <c r="I70" s="283"/>
      <c r="J70" s="271" t="s">
        <v>248</v>
      </c>
      <c r="K70" s="271" t="s">
        <v>504</v>
      </c>
      <c r="L70" s="271" t="s">
        <v>569</v>
      </c>
      <c r="M70" s="278"/>
    </row>
    <row r="71" spans="1:13" ht="25.5">
      <c r="A71" s="271">
        <v>2</v>
      </c>
      <c r="B71" s="284" t="s">
        <v>447</v>
      </c>
      <c r="C71" s="297">
        <f t="shared" si="16"/>
        <v>0.04</v>
      </c>
      <c r="D71" s="306"/>
      <c r="E71" s="294">
        <f t="shared" si="9"/>
        <v>0.04</v>
      </c>
      <c r="F71" s="283"/>
      <c r="G71" s="283"/>
      <c r="H71" s="283"/>
      <c r="I71" s="300">
        <v>0.04</v>
      </c>
      <c r="J71" s="341" t="s">
        <v>247</v>
      </c>
      <c r="K71" s="271" t="s">
        <v>504</v>
      </c>
      <c r="L71" s="271" t="s">
        <v>570</v>
      </c>
      <c r="M71" s="278"/>
    </row>
    <row r="72" spans="1:13" ht="63.75">
      <c r="A72" s="271">
        <v>3</v>
      </c>
      <c r="B72" s="284" t="s">
        <v>571</v>
      </c>
      <c r="C72" s="297">
        <f t="shared" si="16"/>
        <v>0.2</v>
      </c>
      <c r="D72" s="306"/>
      <c r="E72" s="294">
        <f t="shared" si="9"/>
        <v>0.2</v>
      </c>
      <c r="F72" s="283">
        <v>0.2</v>
      </c>
      <c r="G72" s="283"/>
      <c r="H72" s="283"/>
      <c r="I72" s="300"/>
      <c r="J72" s="341" t="s">
        <v>455</v>
      </c>
      <c r="K72" s="271" t="s">
        <v>572</v>
      </c>
      <c r="L72" s="271" t="s">
        <v>573</v>
      </c>
      <c r="M72" s="278" t="s">
        <v>528</v>
      </c>
    </row>
    <row r="73" spans="1:13" ht="12.75">
      <c r="A73" s="274" t="s">
        <v>364</v>
      </c>
      <c r="B73" s="324" t="s">
        <v>142</v>
      </c>
      <c r="C73" s="276">
        <f aca="true" t="shared" si="21" ref="C73:I73">SUM(C74:C78)</f>
        <v>7.319999999999999</v>
      </c>
      <c r="D73" s="276">
        <f t="shared" si="21"/>
        <v>0</v>
      </c>
      <c r="E73" s="276">
        <f t="shared" si="21"/>
        <v>7.319999999999999</v>
      </c>
      <c r="F73" s="276">
        <f t="shared" si="21"/>
        <v>7.06</v>
      </c>
      <c r="G73" s="276">
        <f t="shared" si="21"/>
        <v>0</v>
      </c>
      <c r="H73" s="276">
        <f t="shared" si="21"/>
        <v>0</v>
      </c>
      <c r="I73" s="276">
        <f t="shared" si="21"/>
        <v>0.26</v>
      </c>
      <c r="J73" s="278"/>
      <c r="K73" s="277"/>
      <c r="L73" s="278"/>
      <c r="M73" s="278"/>
    </row>
    <row r="74" spans="1:13" ht="25.5">
      <c r="A74" s="291">
        <v>1</v>
      </c>
      <c r="B74" s="280" t="s">
        <v>365</v>
      </c>
      <c r="C74" s="297">
        <f t="shared" si="16"/>
        <v>0.9</v>
      </c>
      <c r="D74" s="336"/>
      <c r="E74" s="294">
        <f t="shared" si="9"/>
        <v>0.9</v>
      </c>
      <c r="F74" s="233">
        <v>0.9</v>
      </c>
      <c r="G74" s="233"/>
      <c r="H74" s="233"/>
      <c r="I74" s="233"/>
      <c r="J74" s="309" t="s">
        <v>366</v>
      </c>
      <c r="K74" s="271" t="s">
        <v>504</v>
      </c>
      <c r="L74" s="271" t="s">
        <v>574</v>
      </c>
      <c r="M74" s="278"/>
    </row>
    <row r="75" spans="1:13" ht="25.5">
      <c r="A75" s="291">
        <v>2</v>
      </c>
      <c r="B75" s="280" t="s">
        <v>428</v>
      </c>
      <c r="C75" s="297">
        <f t="shared" si="16"/>
        <v>2.9699999999999998</v>
      </c>
      <c r="D75" s="336"/>
      <c r="E75" s="294">
        <f t="shared" si="9"/>
        <v>2.9699999999999998</v>
      </c>
      <c r="F75" s="233">
        <v>2.71</v>
      </c>
      <c r="G75" s="233"/>
      <c r="H75" s="233"/>
      <c r="I75" s="233">
        <v>0.26</v>
      </c>
      <c r="J75" s="309" t="s">
        <v>249</v>
      </c>
      <c r="K75" s="271" t="s">
        <v>504</v>
      </c>
      <c r="L75" s="271" t="s">
        <v>575</v>
      </c>
      <c r="M75" s="278"/>
    </row>
    <row r="76" spans="1:13" ht="25.5">
      <c r="A76" s="291">
        <v>3</v>
      </c>
      <c r="B76" s="280" t="s">
        <v>449</v>
      </c>
      <c r="C76" s="297">
        <f t="shared" si="16"/>
        <v>1.5</v>
      </c>
      <c r="D76" s="336"/>
      <c r="E76" s="294">
        <f t="shared" si="9"/>
        <v>1.5</v>
      </c>
      <c r="F76" s="233">
        <v>1.5</v>
      </c>
      <c r="G76" s="233"/>
      <c r="H76" s="233"/>
      <c r="I76" s="233"/>
      <c r="J76" s="309" t="s">
        <v>379</v>
      </c>
      <c r="K76" s="271" t="s">
        <v>504</v>
      </c>
      <c r="L76" s="271" t="s">
        <v>576</v>
      </c>
      <c r="M76" s="278"/>
    </row>
    <row r="77" spans="1:13" ht="25.5">
      <c r="A77" s="291">
        <v>4</v>
      </c>
      <c r="B77" s="280" t="s">
        <v>450</v>
      </c>
      <c r="C77" s="297">
        <f t="shared" si="16"/>
        <v>1.8</v>
      </c>
      <c r="D77" s="336"/>
      <c r="E77" s="294">
        <f t="shared" si="9"/>
        <v>1.8</v>
      </c>
      <c r="F77" s="233">
        <v>1.8</v>
      </c>
      <c r="G77" s="233"/>
      <c r="H77" s="233"/>
      <c r="I77" s="233"/>
      <c r="J77" s="309" t="s">
        <v>379</v>
      </c>
      <c r="K77" s="271" t="s">
        <v>504</v>
      </c>
      <c r="L77" s="271" t="s">
        <v>577</v>
      </c>
      <c r="M77" s="278"/>
    </row>
    <row r="78" spans="1:13" ht="25.5">
      <c r="A78" s="291">
        <v>5</v>
      </c>
      <c r="B78" s="280" t="s">
        <v>451</v>
      </c>
      <c r="C78" s="297">
        <f t="shared" si="16"/>
        <v>0.15</v>
      </c>
      <c r="D78" s="336"/>
      <c r="E78" s="294">
        <f t="shared" si="9"/>
        <v>0.15</v>
      </c>
      <c r="F78" s="233">
        <v>0.15</v>
      </c>
      <c r="G78" s="233"/>
      <c r="H78" s="233"/>
      <c r="I78" s="233"/>
      <c r="J78" s="309" t="s">
        <v>452</v>
      </c>
      <c r="K78" s="271" t="s">
        <v>504</v>
      </c>
      <c r="L78" s="271" t="s">
        <v>578</v>
      </c>
      <c r="M78" s="278"/>
    </row>
    <row r="79" spans="1:13" ht="12.75">
      <c r="A79" s="274" t="s">
        <v>368</v>
      </c>
      <c r="B79" s="324" t="s">
        <v>143</v>
      </c>
      <c r="C79" s="325">
        <f aca="true" t="shared" si="22" ref="C79:I79">SUM(C80:C90)</f>
        <v>27.61</v>
      </c>
      <c r="D79" s="325">
        <f t="shared" si="22"/>
        <v>1.95</v>
      </c>
      <c r="E79" s="325">
        <f t="shared" si="22"/>
        <v>25.660000000000004</v>
      </c>
      <c r="F79" s="325">
        <f t="shared" si="22"/>
        <v>13.680000000000001</v>
      </c>
      <c r="G79" s="325">
        <f t="shared" si="22"/>
        <v>0</v>
      </c>
      <c r="H79" s="325">
        <f t="shared" si="22"/>
        <v>0</v>
      </c>
      <c r="I79" s="325">
        <f t="shared" si="22"/>
        <v>11.98</v>
      </c>
      <c r="J79" s="290"/>
      <c r="K79" s="291"/>
      <c r="L79" s="291"/>
      <c r="M79" s="278"/>
    </row>
    <row r="80" spans="1:13" ht="25.5">
      <c r="A80" s="271">
        <v>1</v>
      </c>
      <c r="B80" s="305" t="s">
        <v>477</v>
      </c>
      <c r="C80" s="297">
        <f t="shared" si="16"/>
        <v>1.22</v>
      </c>
      <c r="D80" s="305"/>
      <c r="E80" s="294">
        <f t="shared" si="9"/>
        <v>1.22</v>
      </c>
      <c r="F80" s="283">
        <v>1.22</v>
      </c>
      <c r="G80" s="283"/>
      <c r="H80" s="283"/>
      <c r="I80" s="283"/>
      <c r="J80" s="271" t="s">
        <v>244</v>
      </c>
      <c r="K80" s="271" t="s">
        <v>504</v>
      </c>
      <c r="L80" s="271" t="s">
        <v>579</v>
      </c>
      <c r="M80" s="278"/>
    </row>
    <row r="81" spans="1:13" ht="25.5">
      <c r="A81" s="271">
        <v>2</v>
      </c>
      <c r="B81" s="342" t="s">
        <v>369</v>
      </c>
      <c r="C81" s="297">
        <f t="shared" si="16"/>
        <v>2</v>
      </c>
      <c r="D81" s="343">
        <v>1.95</v>
      </c>
      <c r="E81" s="294">
        <f t="shared" si="9"/>
        <v>0.05</v>
      </c>
      <c r="F81" s="313"/>
      <c r="G81" s="270"/>
      <c r="H81" s="270"/>
      <c r="I81" s="283">
        <v>0.05</v>
      </c>
      <c r="J81" s="344" t="s">
        <v>370</v>
      </c>
      <c r="K81" s="271" t="s">
        <v>504</v>
      </c>
      <c r="L81" s="271" t="s">
        <v>580</v>
      </c>
      <c r="M81" s="278"/>
    </row>
    <row r="82" spans="1:13" ht="25.5">
      <c r="A82" s="271">
        <v>3</v>
      </c>
      <c r="B82" s="334" t="s">
        <v>371</v>
      </c>
      <c r="C82" s="297">
        <f t="shared" si="16"/>
        <v>2.53</v>
      </c>
      <c r="D82" s="345"/>
      <c r="E82" s="294">
        <f t="shared" si="9"/>
        <v>2.53</v>
      </c>
      <c r="F82" s="283">
        <v>2.53</v>
      </c>
      <c r="G82" s="270"/>
      <c r="H82" s="270"/>
      <c r="I82" s="313"/>
      <c r="J82" s="344" t="s">
        <v>372</v>
      </c>
      <c r="K82" s="271" t="s">
        <v>504</v>
      </c>
      <c r="L82" s="271" t="s">
        <v>581</v>
      </c>
      <c r="M82" s="278"/>
    </row>
    <row r="83" spans="1:13" ht="25.5">
      <c r="A83" s="271">
        <v>4</v>
      </c>
      <c r="B83" s="320" t="s">
        <v>582</v>
      </c>
      <c r="C83" s="297">
        <f t="shared" si="16"/>
        <v>4.5</v>
      </c>
      <c r="D83" s="345"/>
      <c r="E83" s="294">
        <f t="shared" si="9"/>
        <v>4.5</v>
      </c>
      <c r="F83" s="233"/>
      <c r="G83" s="234"/>
      <c r="H83" s="234"/>
      <c r="I83" s="233">
        <v>4.5</v>
      </c>
      <c r="J83" s="344" t="s">
        <v>373</v>
      </c>
      <c r="K83" s="271" t="s">
        <v>504</v>
      </c>
      <c r="L83" s="271" t="s">
        <v>583</v>
      </c>
      <c r="M83" s="278"/>
    </row>
    <row r="84" spans="1:13" ht="25.5">
      <c r="A84" s="271">
        <v>5</v>
      </c>
      <c r="B84" s="320" t="s">
        <v>680</v>
      </c>
      <c r="C84" s="297">
        <f>SUM(D84:E84)</f>
        <v>4.89</v>
      </c>
      <c r="D84" s="345"/>
      <c r="E84" s="294">
        <f>SUM(F84:I84)</f>
        <v>4.89</v>
      </c>
      <c r="F84" s="233">
        <v>4.46</v>
      </c>
      <c r="G84" s="234"/>
      <c r="H84" s="234"/>
      <c r="I84" s="233">
        <v>0.43</v>
      </c>
      <c r="J84" s="344" t="s">
        <v>681</v>
      </c>
      <c r="K84" s="271"/>
      <c r="L84" s="271" t="s">
        <v>679</v>
      </c>
      <c r="M84" s="278"/>
    </row>
    <row r="85" spans="1:13" ht="25.5">
      <c r="A85" s="271">
        <v>6</v>
      </c>
      <c r="B85" s="320" t="s">
        <v>692</v>
      </c>
      <c r="C85" s="297">
        <f t="shared" si="16"/>
        <v>4.46</v>
      </c>
      <c r="D85" s="345"/>
      <c r="E85" s="294">
        <f t="shared" si="9"/>
        <v>4.46</v>
      </c>
      <c r="F85" s="233">
        <v>1.71</v>
      </c>
      <c r="G85" s="234"/>
      <c r="H85" s="234"/>
      <c r="I85" s="233">
        <v>2.75</v>
      </c>
      <c r="J85" s="344" t="s">
        <v>370</v>
      </c>
      <c r="K85" s="271" t="s">
        <v>504</v>
      </c>
      <c r="L85" s="271" t="s">
        <v>584</v>
      </c>
      <c r="M85" s="278"/>
    </row>
    <row r="86" spans="1:13" ht="25.5">
      <c r="A86" s="271">
        <v>7</v>
      </c>
      <c r="B86" s="280" t="s">
        <v>693</v>
      </c>
      <c r="C86" s="297">
        <f t="shared" si="16"/>
        <v>2</v>
      </c>
      <c r="D86" s="345"/>
      <c r="E86" s="294">
        <f t="shared" si="9"/>
        <v>2</v>
      </c>
      <c r="F86" s="297"/>
      <c r="G86" s="297"/>
      <c r="H86" s="297"/>
      <c r="I86" s="297">
        <v>2</v>
      </c>
      <c r="J86" s="298" t="s">
        <v>244</v>
      </c>
      <c r="K86" s="271" t="s">
        <v>504</v>
      </c>
      <c r="L86" s="271" t="s">
        <v>585</v>
      </c>
      <c r="M86" s="278"/>
    </row>
    <row r="87" spans="1:13" ht="25.5">
      <c r="A87" s="271">
        <v>8</v>
      </c>
      <c r="B87" s="280" t="s">
        <v>374</v>
      </c>
      <c r="C87" s="297">
        <f t="shared" si="16"/>
        <v>2.26</v>
      </c>
      <c r="D87" s="345"/>
      <c r="E87" s="294">
        <f t="shared" si="9"/>
        <v>2.26</v>
      </c>
      <c r="F87" s="297">
        <v>2.26</v>
      </c>
      <c r="G87" s="297"/>
      <c r="H87" s="297"/>
      <c r="I87" s="297"/>
      <c r="J87" s="298" t="s">
        <v>245</v>
      </c>
      <c r="K87" s="271" t="s">
        <v>504</v>
      </c>
      <c r="L87" s="271" t="s">
        <v>586</v>
      </c>
      <c r="M87" s="278"/>
    </row>
    <row r="88" spans="1:13" ht="25.5">
      <c r="A88" s="271">
        <v>9</v>
      </c>
      <c r="B88" s="280" t="s">
        <v>375</v>
      </c>
      <c r="C88" s="297">
        <f t="shared" si="16"/>
        <v>1.95</v>
      </c>
      <c r="D88" s="306"/>
      <c r="E88" s="294">
        <f t="shared" si="9"/>
        <v>1.95</v>
      </c>
      <c r="F88" s="297"/>
      <c r="G88" s="297"/>
      <c r="H88" s="297"/>
      <c r="I88" s="297">
        <v>1.95</v>
      </c>
      <c r="J88" s="298" t="s">
        <v>246</v>
      </c>
      <c r="K88" s="271" t="s">
        <v>504</v>
      </c>
      <c r="L88" s="271" t="s">
        <v>587</v>
      </c>
      <c r="M88" s="278"/>
    </row>
    <row r="89" spans="1:13" ht="25.5">
      <c r="A89" s="271">
        <v>10</v>
      </c>
      <c r="B89" s="280" t="s">
        <v>454</v>
      </c>
      <c r="C89" s="297">
        <f t="shared" si="16"/>
        <v>1.5</v>
      </c>
      <c r="D89" s="306"/>
      <c r="E89" s="294">
        <f t="shared" si="9"/>
        <v>1.5</v>
      </c>
      <c r="F89" s="297">
        <v>1.5</v>
      </c>
      <c r="G89" s="297"/>
      <c r="H89" s="297"/>
      <c r="I89" s="297"/>
      <c r="J89" s="298" t="s">
        <v>455</v>
      </c>
      <c r="K89" s="271" t="s">
        <v>504</v>
      </c>
      <c r="L89" s="271" t="s">
        <v>588</v>
      </c>
      <c r="M89" s="278"/>
    </row>
    <row r="90" spans="1:13" ht="25.5">
      <c r="A90" s="271">
        <v>11</v>
      </c>
      <c r="B90" s="280" t="s">
        <v>456</v>
      </c>
      <c r="C90" s="297">
        <f t="shared" si="16"/>
        <v>0.3</v>
      </c>
      <c r="D90" s="306"/>
      <c r="E90" s="294">
        <f t="shared" si="9"/>
        <v>0.3</v>
      </c>
      <c r="F90" s="297"/>
      <c r="G90" s="297"/>
      <c r="H90" s="297"/>
      <c r="I90" s="297">
        <v>0.3</v>
      </c>
      <c r="J90" s="298" t="s">
        <v>457</v>
      </c>
      <c r="K90" s="271" t="s">
        <v>504</v>
      </c>
      <c r="L90" s="271" t="s">
        <v>589</v>
      </c>
      <c r="M90" s="278"/>
    </row>
    <row r="91" spans="1:13" ht="12.75">
      <c r="A91" s="274" t="s">
        <v>453</v>
      </c>
      <c r="B91" s="324" t="s">
        <v>147</v>
      </c>
      <c r="C91" s="289">
        <f t="shared" si="16"/>
        <v>33.730000000000004</v>
      </c>
      <c r="D91" s="276">
        <f>D92</f>
        <v>5.7</v>
      </c>
      <c r="E91" s="346">
        <f t="shared" si="9"/>
        <v>28.03</v>
      </c>
      <c r="F91" s="325">
        <f>SUM(F92:F92)</f>
        <v>0.39</v>
      </c>
      <c r="G91" s="325">
        <f>SUM(G92:G92)</f>
        <v>0</v>
      </c>
      <c r="H91" s="325">
        <f>SUM(H92:H92)</f>
        <v>0</v>
      </c>
      <c r="I91" s="325">
        <f>SUM(I92:I92)</f>
        <v>27.64</v>
      </c>
      <c r="J91" s="347"/>
      <c r="K91" s="348"/>
      <c r="L91" s="348"/>
      <c r="M91" s="274"/>
    </row>
    <row r="92" spans="1:13" ht="38.25">
      <c r="A92" s="271">
        <v>1</v>
      </c>
      <c r="B92" s="280" t="s">
        <v>448</v>
      </c>
      <c r="C92" s="297">
        <f t="shared" si="16"/>
        <v>33.730000000000004</v>
      </c>
      <c r="D92" s="306">
        <v>5.7</v>
      </c>
      <c r="E92" s="294">
        <f>SUM(F92:I92)</f>
        <v>28.03</v>
      </c>
      <c r="F92" s="297">
        <v>0.39</v>
      </c>
      <c r="G92" s="297"/>
      <c r="H92" s="297"/>
      <c r="I92" s="297">
        <v>27.64</v>
      </c>
      <c r="J92" s="298" t="s">
        <v>590</v>
      </c>
      <c r="K92" s="271" t="s">
        <v>591</v>
      </c>
      <c r="L92" s="271" t="s">
        <v>592</v>
      </c>
      <c r="M92" s="278" t="s">
        <v>528</v>
      </c>
    </row>
    <row r="93" spans="1:13" ht="27">
      <c r="A93" s="272" t="s">
        <v>283</v>
      </c>
      <c r="B93" s="273" t="s">
        <v>690</v>
      </c>
      <c r="C93" s="286">
        <f aca="true" t="shared" si="23" ref="C93:I93">C94+C99+C114</f>
        <v>35.92</v>
      </c>
      <c r="D93" s="286">
        <f t="shared" si="23"/>
        <v>0</v>
      </c>
      <c r="E93" s="286">
        <f t="shared" si="23"/>
        <v>35.92</v>
      </c>
      <c r="F93" s="286">
        <f t="shared" si="23"/>
        <v>12.42</v>
      </c>
      <c r="G93" s="286">
        <f t="shared" si="23"/>
        <v>0</v>
      </c>
      <c r="H93" s="286">
        <f t="shared" si="23"/>
        <v>0</v>
      </c>
      <c r="I93" s="286">
        <f t="shared" si="23"/>
        <v>23.5</v>
      </c>
      <c r="J93" s="267"/>
      <c r="K93" s="271"/>
      <c r="L93" s="271"/>
      <c r="M93" s="271"/>
    </row>
    <row r="94" spans="1:13" ht="13.5">
      <c r="A94" s="349" t="s">
        <v>327</v>
      </c>
      <c r="B94" s="324" t="s">
        <v>50</v>
      </c>
      <c r="C94" s="276">
        <f>SUM(C95:C98)</f>
        <v>11.43</v>
      </c>
      <c r="D94" s="276">
        <f aca="true" t="shared" si="24" ref="D94:I94">SUM(D95:D98)</f>
        <v>0</v>
      </c>
      <c r="E94" s="276">
        <f t="shared" si="24"/>
        <v>11.43</v>
      </c>
      <c r="F94" s="276">
        <f t="shared" si="24"/>
        <v>6.03</v>
      </c>
      <c r="G94" s="276">
        <f t="shared" si="24"/>
        <v>0</v>
      </c>
      <c r="H94" s="276">
        <f t="shared" si="24"/>
        <v>0</v>
      </c>
      <c r="I94" s="276">
        <f t="shared" si="24"/>
        <v>5.4</v>
      </c>
      <c r="J94" s="304"/>
      <c r="K94" s="277"/>
      <c r="L94" s="278"/>
      <c r="M94" s="278"/>
    </row>
    <row r="95" spans="1:13" ht="25.5">
      <c r="A95" s="290">
        <v>1</v>
      </c>
      <c r="B95" s="350" t="s">
        <v>377</v>
      </c>
      <c r="C95" s="283">
        <v>4.1</v>
      </c>
      <c r="D95" s="281"/>
      <c r="E95" s="294">
        <f aca="true" t="shared" si="25" ref="E95:E113">SUM(F95:I95)</f>
        <v>4.1</v>
      </c>
      <c r="F95" s="283">
        <v>3</v>
      </c>
      <c r="G95" s="281"/>
      <c r="H95" s="281"/>
      <c r="I95" s="283">
        <v>1.1</v>
      </c>
      <c r="J95" s="267" t="s">
        <v>378</v>
      </c>
      <c r="K95" s="271" t="s">
        <v>504</v>
      </c>
      <c r="L95" s="271" t="s">
        <v>593</v>
      </c>
      <c r="M95" s="278"/>
    </row>
    <row r="96" spans="1:13" ht="25.5">
      <c r="A96" s="351">
        <v>2</v>
      </c>
      <c r="B96" s="422" t="s">
        <v>380</v>
      </c>
      <c r="C96" s="235">
        <v>0.5</v>
      </c>
      <c r="D96" s="235"/>
      <c r="E96" s="294">
        <f t="shared" si="25"/>
        <v>0.5</v>
      </c>
      <c r="F96" s="235">
        <v>0.5</v>
      </c>
      <c r="G96" s="235"/>
      <c r="H96" s="235"/>
      <c r="I96" s="236"/>
      <c r="J96" s="237" t="s">
        <v>245</v>
      </c>
      <c r="K96" s="271"/>
      <c r="L96" s="271" t="s">
        <v>594</v>
      </c>
      <c r="M96" s="278"/>
    </row>
    <row r="97" spans="1:13" ht="12.75">
      <c r="A97" s="290">
        <v>3</v>
      </c>
      <c r="B97" s="352" t="s">
        <v>458</v>
      </c>
      <c r="C97" s="322">
        <f>D97+E97</f>
        <v>0.83</v>
      </c>
      <c r="D97" s="322"/>
      <c r="E97" s="294">
        <f t="shared" si="25"/>
        <v>0.83</v>
      </c>
      <c r="F97" s="353">
        <v>0.83</v>
      </c>
      <c r="G97" s="354"/>
      <c r="H97" s="354"/>
      <c r="I97" s="322"/>
      <c r="J97" s="355" t="s">
        <v>249</v>
      </c>
      <c r="K97" s="355"/>
      <c r="L97" s="271" t="s">
        <v>595</v>
      </c>
      <c r="M97" s="278"/>
    </row>
    <row r="98" spans="1:13" ht="12.75">
      <c r="A98" s="351">
        <v>4</v>
      </c>
      <c r="B98" s="352" t="s">
        <v>459</v>
      </c>
      <c r="C98" s="322">
        <f>D98+E98</f>
        <v>6</v>
      </c>
      <c r="D98" s="322"/>
      <c r="E98" s="294">
        <f t="shared" si="25"/>
        <v>6</v>
      </c>
      <c r="F98" s="353">
        <v>1.7</v>
      </c>
      <c r="G98" s="354"/>
      <c r="H98" s="354"/>
      <c r="I98" s="322">
        <v>4.3</v>
      </c>
      <c r="J98" s="355" t="s">
        <v>248</v>
      </c>
      <c r="K98" s="355"/>
      <c r="L98" s="271" t="s">
        <v>596</v>
      </c>
      <c r="M98" s="278"/>
    </row>
    <row r="99" spans="1:13" ht="12.75">
      <c r="A99" s="274" t="s">
        <v>329</v>
      </c>
      <c r="B99" s="324" t="s">
        <v>124</v>
      </c>
      <c r="C99" s="276">
        <f aca="true" t="shared" si="26" ref="C99:I99">SUM(C100:C113)</f>
        <v>22.35</v>
      </c>
      <c r="D99" s="276">
        <f t="shared" si="26"/>
        <v>0</v>
      </c>
      <c r="E99" s="276">
        <f t="shared" si="26"/>
        <v>22.35</v>
      </c>
      <c r="F99" s="276">
        <f t="shared" si="26"/>
        <v>5.720000000000001</v>
      </c>
      <c r="G99" s="276">
        <f t="shared" si="26"/>
        <v>0</v>
      </c>
      <c r="H99" s="276">
        <f t="shared" si="26"/>
        <v>0</v>
      </c>
      <c r="I99" s="276">
        <f t="shared" si="26"/>
        <v>16.63</v>
      </c>
      <c r="J99" s="274"/>
      <c r="K99" s="277"/>
      <c r="L99" s="278"/>
      <c r="M99" s="278"/>
    </row>
    <row r="100" spans="1:13" ht="25.5">
      <c r="A100" s="282">
        <v>1</v>
      </c>
      <c r="B100" s="356" t="s">
        <v>381</v>
      </c>
      <c r="C100" s="322">
        <f aca="true" t="shared" si="27" ref="C100:C113">D100+E100</f>
        <v>2</v>
      </c>
      <c r="D100" s="281"/>
      <c r="E100" s="294">
        <f t="shared" si="25"/>
        <v>2</v>
      </c>
      <c r="F100" s="281">
        <v>2</v>
      </c>
      <c r="G100" s="281"/>
      <c r="H100" s="281"/>
      <c r="I100" s="281"/>
      <c r="J100" s="301" t="s">
        <v>245</v>
      </c>
      <c r="K100" s="271" t="s">
        <v>504</v>
      </c>
      <c r="L100" s="271" t="s">
        <v>597</v>
      </c>
      <c r="M100" s="278"/>
    </row>
    <row r="101" spans="1:13" ht="25.5">
      <c r="A101" s="282">
        <v>2</v>
      </c>
      <c r="B101" s="356" t="s">
        <v>382</v>
      </c>
      <c r="C101" s="322">
        <f t="shared" si="27"/>
        <v>1.23</v>
      </c>
      <c r="D101" s="281"/>
      <c r="E101" s="294">
        <f t="shared" si="25"/>
        <v>1.23</v>
      </c>
      <c r="F101" s="281">
        <v>1.23</v>
      </c>
      <c r="G101" s="281"/>
      <c r="H101" s="281"/>
      <c r="I101" s="281"/>
      <c r="J101" s="301" t="s">
        <v>245</v>
      </c>
      <c r="K101" s="271" t="s">
        <v>504</v>
      </c>
      <c r="L101" s="271" t="s">
        <v>598</v>
      </c>
      <c r="M101" s="278"/>
    </row>
    <row r="102" spans="1:13" ht="25.5">
      <c r="A102" s="282">
        <v>3</v>
      </c>
      <c r="B102" s="305" t="s">
        <v>383</v>
      </c>
      <c r="C102" s="322">
        <f t="shared" si="27"/>
        <v>1.09</v>
      </c>
      <c r="D102" s="357"/>
      <c r="E102" s="294">
        <f t="shared" si="25"/>
        <v>1.09</v>
      </c>
      <c r="F102" s="357"/>
      <c r="G102" s="357"/>
      <c r="H102" s="357"/>
      <c r="I102" s="357">
        <v>1.09</v>
      </c>
      <c r="J102" s="358" t="s">
        <v>384</v>
      </c>
      <c r="K102" s="271"/>
      <c r="L102" s="271" t="s">
        <v>599</v>
      </c>
      <c r="M102" s="278"/>
    </row>
    <row r="103" spans="1:13" ht="25.5">
      <c r="A103" s="282">
        <v>4</v>
      </c>
      <c r="B103" s="299" t="s">
        <v>385</v>
      </c>
      <c r="C103" s="322">
        <f t="shared" si="27"/>
        <v>1.3</v>
      </c>
      <c r="D103" s="357"/>
      <c r="E103" s="294">
        <f t="shared" si="25"/>
        <v>1.3</v>
      </c>
      <c r="F103" s="357"/>
      <c r="G103" s="359"/>
      <c r="H103" s="359"/>
      <c r="I103" s="357">
        <v>1.3</v>
      </c>
      <c r="J103" s="358" t="s">
        <v>386</v>
      </c>
      <c r="K103" s="271"/>
      <c r="L103" s="271" t="s">
        <v>600</v>
      </c>
      <c r="M103" s="278"/>
    </row>
    <row r="104" spans="1:13" ht="25.5">
      <c r="A104" s="282">
        <v>5</v>
      </c>
      <c r="B104" s="299" t="s">
        <v>387</v>
      </c>
      <c r="C104" s="322">
        <f t="shared" si="27"/>
        <v>1.25</v>
      </c>
      <c r="D104" s="357"/>
      <c r="E104" s="294">
        <f t="shared" si="25"/>
        <v>1.25</v>
      </c>
      <c r="F104" s="357"/>
      <c r="G104" s="357"/>
      <c r="H104" s="357"/>
      <c r="I104" s="357">
        <v>1.25</v>
      </c>
      <c r="J104" s="358" t="s">
        <v>388</v>
      </c>
      <c r="K104" s="271"/>
      <c r="L104" s="271" t="s">
        <v>601</v>
      </c>
      <c r="M104" s="278"/>
    </row>
    <row r="105" spans="1:13" ht="38.25">
      <c r="A105" s="282">
        <v>6</v>
      </c>
      <c r="B105" s="299" t="s">
        <v>699</v>
      </c>
      <c r="C105" s="322">
        <f t="shared" si="27"/>
        <v>0.39</v>
      </c>
      <c r="D105" s="357"/>
      <c r="E105" s="294">
        <f t="shared" si="25"/>
        <v>0.39</v>
      </c>
      <c r="F105" s="357"/>
      <c r="G105" s="357"/>
      <c r="H105" s="357"/>
      <c r="I105" s="357">
        <v>0.39</v>
      </c>
      <c r="J105" s="358" t="s">
        <v>672</v>
      </c>
      <c r="K105" s="271"/>
      <c r="L105" s="271" t="s">
        <v>671</v>
      </c>
      <c r="M105" s="278" t="s">
        <v>528</v>
      </c>
    </row>
    <row r="106" spans="1:13" ht="38.25">
      <c r="A106" s="282">
        <v>7</v>
      </c>
      <c r="B106" s="305" t="s">
        <v>700</v>
      </c>
      <c r="C106" s="322">
        <f t="shared" si="27"/>
        <v>1.59</v>
      </c>
      <c r="D106" s="281"/>
      <c r="E106" s="294">
        <f t="shared" si="25"/>
        <v>1.59</v>
      </c>
      <c r="F106" s="281"/>
      <c r="G106" s="281"/>
      <c r="H106" s="281"/>
      <c r="I106" s="281">
        <v>1.59</v>
      </c>
      <c r="J106" s="282" t="s">
        <v>246</v>
      </c>
      <c r="K106" s="271"/>
      <c r="L106" s="271" t="s">
        <v>602</v>
      </c>
      <c r="M106" s="278"/>
    </row>
    <row r="107" spans="1:13" ht="25.5">
      <c r="A107" s="282">
        <v>8</v>
      </c>
      <c r="B107" s="305" t="s">
        <v>395</v>
      </c>
      <c r="C107" s="322">
        <f t="shared" si="27"/>
        <v>9.86</v>
      </c>
      <c r="D107" s="306"/>
      <c r="E107" s="294">
        <f t="shared" si="25"/>
        <v>9.86</v>
      </c>
      <c r="F107" s="306"/>
      <c r="G107" s="306"/>
      <c r="H107" s="306"/>
      <c r="I107" s="306">
        <v>9.86</v>
      </c>
      <c r="J107" s="277" t="s">
        <v>245</v>
      </c>
      <c r="K107" s="298"/>
      <c r="L107" s="271" t="s">
        <v>603</v>
      </c>
      <c r="M107" s="278"/>
    </row>
    <row r="108" spans="1:13" ht="38.25">
      <c r="A108" s="282">
        <v>9</v>
      </c>
      <c r="B108" s="305" t="s">
        <v>396</v>
      </c>
      <c r="C108" s="322">
        <f t="shared" si="27"/>
        <v>0.48000000000000004</v>
      </c>
      <c r="D108" s="306">
        <v>0</v>
      </c>
      <c r="E108" s="294">
        <f t="shared" si="25"/>
        <v>0.48000000000000004</v>
      </c>
      <c r="F108" s="306">
        <v>0.46</v>
      </c>
      <c r="G108" s="306"/>
      <c r="H108" s="306"/>
      <c r="I108" s="306">
        <v>0.02</v>
      </c>
      <c r="J108" s="277" t="s">
        <v>397</v>
      </c>
      <c r="K108" s="298"/>
      <c r="L108" s="271" t="s">
        <v>604</v>
      </c>
      <c r="M108" s="278"/>
    </row>
    <row r="109" spans="1:13" ht="38.25">
      <c r="A109" s="282">
        <v>10</v>
      </c>
      <c r="B109" s="360" t="s">
        <v>390</v>
      </c>
      <c r="C109" s="322">
        <f t="shared" si="27"/>
        <v>0.35</v>
      </c>
      <c r="D109" s="361"/>
      <c r="E109" s="362">
        <f t="shared" si="25"/>
        <v>0.35</v>
      </c>
      <c r="F109" s="361">
        <v>0.35</v>
      </c>
      <c r="G109" s="361"/>
      <c r="H109" s="361"/>
      <c r="I109" s="361"/>
      <c r="J109" s="363" t="s">
        <v>391</v>
      </c>
      <c r="K109" s="364" t="s">
        <v>504</v>
      </c>
      <c r="L109" s="271" t="s">
        <v>605</v>
      </c>
      <c r="M109" s="365"/>
    </row>
    <row r="110" spans="1:13" ht="25.5">
      <c r="A110" s="282">
        <v>11</v>
      </c>
      <c r="B110" s="305" t="s">
        <v>394</v>
      </c>
      <c r="C110" s="322">
        <f t="shared" si="27"/>
        <v>0.41</v>
      </c>
      <c r="D110" s="306"/>
      <c r="E110" s="294">
        <f>SUM(F110:I110)</f>
        <v>0.41</v>
      </c>
      <c r="F110" s="306">
        <v>0.41</v>
      </c>
      <c r="G110" s="306"/>
      <c r="H110" s="306"/>
      <c r="I110" s="306"/>
      <c r="J110" s="277" t="s">
        <v>479</v>
      </c>
      <c r="K110" s="364" t="s">
        <v>504</v>
      </c>
      <c r="L110" s="271" t="s">
        <v>606</v>
      </c>
      <c r="M110" s="278"/>
    </row>
    <row r="111" spans="1:13" ht="38.25">
      <c r="A111" s="282">
        <v>12</v>
      </c>
      <c r="B111" s="360" t="s">
        <v>392</v>
      </c>
      <c r="C111" s="322">
        <f t="shared" si="27"/>
        <v>0.5</v>
      </c>
      <c r="D111" s="361"/>
      <c r="E111" s="362">
        <f t="shared" si="25"/>
        <v>0.5</v>
      </c>
      <c r="F111" s="361">
        <v>0.41</v>
      </c>
      <c r="G111" s="361"/>
      <c r="H111" s="361"/>
      <c r="I111" s="361">
        <v>0.09</v>
      </c>
      <c r="J111" s="363" t="s">
        <v>393</v>
      </c>
      <c r="K111" s="364" t="s">
        <v>504</v>
      </c>
      <c r="L111" s="271" t="s">
        <v>607</v>
      </c>
      <c r="M111" s="365"/>
    </row>
    <row r="112" spans="1:13" ht="25.5">
      <c r="A112" s="282">
        <v>13</v>
      </c>
      <c r="B112" s="366" t="s">
        <v>460</v>
      </c>
      <c r="C112" s="322">
        <f t="shared" si="27"/>
        <v>0.9</v>
      </c>
      <c r="D112" s="322"/>
      <c r="E112" s="294">
        <f t="shared" si="25"/>
        <v>0.9</v>
      </c>
      <c r="F112" s="353">
        <v>0.86</v>
      </c>
      <c r="G112" s="354"/>
      <c r="H112" s="354"/>
      <c r="I112" s="322">
        <v>0.04</v>
      </c>
      <c r="J112" s="323" t="s">
        <v>461</v>
      </c>
      <c r="K112" s="323"/>
      <c r="L112" s="271" t="s">
        <v>608</v>
      </c>
      <c r="M112" s="278"/>
    </row>
    <row r="113" spans="1:13" ht="27" customHeight="1">
      <c r="A113" s="282">
        <v>14</v>
      </c>
      <c r="B113" s="366" t="s">
        <v>462</v>
      </c>
      <c r="C113" s="322">
        <f t="shared" si="27"/>
        <v>1</v>
      </c>
      <c r="D113" s="322"/>
      <c r="E113" s="294">
        <f t="shared" si="25"/>
        <v>1</v>
      </c>
      <c r="F113" s="353"/>
      <c r="G113" s="354"/>
      <c r="H113" s="354"/>
      <c r="I113" s="322">
        <v>1</v>
      </c>
      <c r="J113" s="367" t="s">
        <v>247</v>
      </c>
      <c r="K113" s="367"/>
      <c r="L113" s="271" t="s">
        <v>609</v>
      </c>
      <c r="M113" s="278"/>
    </row>
    <row r="114" spans="1:13" ht="12.75">
      <c r="A114" s="274" t="s">
        <v>398</v>
      </c>
      <c r="B114" s="368" t="s">
        <v>125</v>
      </c>
      <c r="C114" s="276">
        <f>SUM(C115:C117)</f>
        <v>2.14</v>
      </c>
      <c r="D114" s="276">
        <f aca="true" t="shared" si="28" ref="D114:I114">SUM(D115:D117)</f>
        <v>0</v>
      </c>
      <c r="E114" s="276">
        <f t="shared" si="28"/>
        <v>2.14</v>
      </c>
      <c r="F114" s="276">
        <f t="shared" si="28"/>
        <v>0.67</v>
      </c>
      <c r="G114" s="276">
        <f t="shared" si="28"/>
        <v>0</v>
      </c>
      <c r="H114" s="276">
        <f t="shared" si="28"/>
        <v>0</v>
      </c>
      <c r="I114" s="276">
        <f t="shared" si="28"/>
        <v>1.4700000000000002</v>
      </c>
      <c r="J114" s="274"/>
      <c r="K114" s="278"/>
      <c r="L114" s="278"/>
      <c r="M114" s="278"/>
    </row>
    <row r="115" spans="1:13" ht="25.5">
      <c r="A115" s="282">
        <v>1</v>
      </c>
      <c r="B115" s="305" t="s">
        <v>399</v>
      </c>
      <c r="C115" s="369">
        <f>D115+E115</f>
        <v>0.67</v>
      </c>
      <c r="D115" s="369"/>
      <c r="E115" s="369">
        <f>SUM(F115:I115)</f>
        <v>0.67</v>
      </c>
      <c r="F115" s="283">
        <v>0.67</v>
      </c>
      <c r="G115" s="283"/>
      <c r="H115" s="283"/>
      <c r="I115" s="283"/>
      <c r="J115" s="298" t="s">
        <v>400</v>
      </c>
      <c r="K115" s="271" t="s">
        <v>504</v>
      </c>
      <c r="L115" s="271" t="s">
        <v>610</v>
      </c>
      <c r="M115" s="278"/>
    </row>
    <row r="116" spans="1:13" ht="51">
      <c r="A116" s="370">
        <v>2</v>
      </c>
      <c r="B116" s="371" t="s">
        <v>611</v>
      </c>
      <c r="C116" s="369">
        <f>D116+E116</f>
        <v>1.1</v>
      </c>
      <c r="D116" s="369"/>
      <c r="E116" s="369">
        <f>SUM(F116:I116)</f>
        <v>1.1</v>
      </c>
      <c r="F116" s="283"/>
      <c r="G116" s="283"/>
      <c r="H116" s="283"/>
      <c r="I116" s="283">
        <v>1.1</v>
      </c>
      <c r="J116" s="372" t="s">
        <v>245</v>
      </c>
      <c r="K116" s="373" t="s">
        <v>612</v>
      </c>
      <c r="L116" s="373" t="s">
        <v>613</v>
      </c>
      <c r="M116" s="374" t="s">
        <v>528</v>
      </c>
    </row>
    <row r="117" spans="1:13" ht="25.5">
      <c r="A117" s="372">
        <v>3</v>
      </c>
      <c r="B117" s="375" t="s">
        <v>696</v>
      </c>
      <c r="C117" s="369">
        <f>D117+E117</f>
        <v>0.37</v>
      </c>
      <c r="D117" s="369"/>
      <c r="E117" s="369">
        <f>SUM(F117:I117)</f>
        <v>0.37</v>
      </c>
      <c r="F117" s="369"/>
      <c r="G117" s="369"/>
      <c r="H117" s="369"/>
      <c r="I117" s="369">
        <v>0.37</v>
      </c>
      <c r="J117" s="372" t="s">
        <v>245</v>
      </c>
      <c r="K117" s="375"/>
      <c r="L117" s="372" t="s">
        <v>614</v>
      </c>
      <c r="M117" s="374" t="s">
        <v>528</v>
      </c>
    </row>
    <row r="118" spans="1:13" ht="13.5">
      <c r="A118" s="272" t="s">
        <v>401</v>
      </c>
      <c r="B118" s="273" t="s">
        <v>691</v>
      </c>
      <c r="C118" s="286">
        <f aca="true" t="shared" si="29" ref="C118:I118">C119+C121+C124+C126+C138+C172+C180+C178+C176+C174</f>
        <v>54.52016999999999</v>
      </c>
      <c r="D118" s="286">
        <f t="shared" si="29"/>
        <v>1.81</v>
      </c>
      <c r="E118" s="286">
        <f t="shared" si="29"/>
        <v>52.71017</v>
      </c>
      <c r="F118" s="286">
        <f t="shared" si="29"/>
        <v>3.22</v>
      </c>
      <c r="G118" s="286">
        <f t="shared" si="29"/>
        <v>2.5</v>
      </c>
      <c r="H118" s="286">
        <f t="shared" si="29"/>
        <v>0</v>
      </c>
      <c r="I118" s="286">
        <f t="shared" si="29"/>
        <v>46.99016999999999</v>
      </c>
      <c r="J118" s="271"/>
      <c r="K118" s="271"/>
      <c r="L118" s="271"/>
      <c r="M118" s="271"/>
    </row>
    <row r="119" spans="1:13" ht="13.5">
      <c r="A119" s="272" t="s">
        <v>402</v>
      </c>
      <c r="B119" s="273" t="s">
        <v>146</v>
      </c>
      <c r="C119" s="376">
        <f aca="true" t="shared" si="30" ref="C119:I119">SUM(C120:C120)</f>
        <v>0.1</v>
      </c>
      <c r="D119" s="376">
        <f t="shared" si="30"/>
        <v>0</v>
      </c>
      <c r="E119" s="376">
        <f t="shared" si="30"/>
        <v>0.1</v>
      </c>
      <c r="F119" s="376">
        <f t="shared" si="30"/>
        <v>0</v>
      </c>
      <c r="G119" s="376">
        <f t="shared" si="30"/>
        <v>0</v>
      </c>
      <c r="H119" s="376">
        <f t="shared" si="30"/>
        <v>0</v>
      </c>
      <c r="I119" s="376">
        <f t="shared" si="30"/>
        <v>0.1</v>
      </c>
      <c r="J119" s="278"/>
      <c r="K119" s="377"/>
      <c r="L119" s="278"/>
      <c r="M119" s="278"/>
    </row>
    <row r="120" spans="1:13" ht="12.75">
      <c r="A120" s="378">
        <v>1</v>
      </c>
      <c r="B120" s="379" t="s">
        <v>463</v>
      </c>
      <c r="C120" s="322">
        <f>D120+E120</f>
        <v>0.1</v>
      </c>
      <c r="D120" s="322"/>
      <c r="E120" s="294">
        <f>SUM(F120:I120)</f>
        <v>0.1</v>
      </c>
      <c r="F120" s="322"/>
      <c r="G120" s="322"/>
      <c r="H120" s="322"/>
      <c r="I120" s="322">
        <v>0.1</v>
      </c>
      <c r="J120" s="367" t="s">
        <v>244</v>
      </c>
      <c r="K120" s="367"/>
      <c r="L120" s="372" t="s">
        <v>615</v>
      </c>
      <c r="M120" s="278"/>
    </row>
    <row r="121" spans="1:13" ht="13.5">
      <c r="A121" s="272" t="s">
        <v>403</v>
      </c>
      <c r="B121" s="273" t="s">
        <v>161</v>
      </c>
      <c r="C121" s="376">
        <f>C122+C123</f>
        <v>1.02</v>
      </c>
      <c r="D121" s="376">
        <f aca="true" t="shared" si="31" ref="D121:I121">D122+D123</f>
        <v>0</v>
      </c>
      <c r="E121" s="376">
        <f t="shared" si="31"/>
        <v>1.02</v>
      </c>
      <c r="F121" s="376">
        <f t="shared" si="31"/>
        <v>0</v>
      </c>
      <c r="G121" s="376">
        <f t="shared" si="31"/>
        <v>0</v>
      </c>
      <c r="H121" s="376">
        <f t="shared" si="31"/>
        <v>0</v>
      </c>
      <c r="I121" s="376">
        <f t="shared" si="31"/>
        <v>1.02</v>
      </c>
      <c r="J121" s="278"/>
      <c r="K121" s="377"/>
      <c r="L121" s="278"/>
      <c r="M121" s="278"/>
    </row>
    <row r="122" spans="1:13" ht="25.5">
      <c r="A122" s="271">
        <v>1</v>
      </c>
      <c r="B122" s="305" t="s">
        <v>376</v>
      </c>
      <c r="C122" s="380">
        <f>SUM(D122:E122)</f>
        <v>0.68</v>
      </c>
      <c r="D122" s="306"/>
      <c r="E122" s="294">
        <f>SUM(F122:I122)</f>
        <v>0.68</v>
      </c>
      <c r="F122" s="381"/>
      <c r="G122" s="382"/>
      <c r="H122" s="382"/>
      <c r="I122" s="381">
        <v>0.68</v>
      </c>
      <c r="J122" s="344" t="s">
        <v>372</v>
      </c>
      <c r="K122" s="271"/>
      <c r="L122" s="271" t="s">
        <v>616</v>
      </c>
      <c r="M122" s="278"/>
    </row>
    <row r="123" spans="1:13" ht="38.25">
      <c r="A123" s="271">
        <v>2</v>
      </c>
      <c r="B123" s="305" t="s">
        <v>617</v>
      </c>
      <c r="C123" s="380">
        <f>SUM(D123:E123)</f>
        <v>0.34</v>
      </c>
      <c r="D123" s="306"/>
      <c r="E123" s="294">
        <f>SUM(F123:I123)</f>
        <v>0.34</v>
      </c>
      <c r="F123" s="381"/>
      <c r="G123" s="382"/>
      <c r="H123" s="382"/>
      <c r="I123" s="381">
        <v>0.34</v>
      </c>
      <c r="J123" s="344" t="s">
        <v>372</v>
      </c>
      <c r="K123" s="271"/>
      <c r="L123" s="271" t="s">
        <v>618</v>
      </c>
      <c r="M123" s="278" t="s">
        <v>619</v>
      </c>
    </row>
    <row r="124" spans="1:13" ht="13.5">
      <c r="A124" s="272" t="s">
        <v>404</v>
      </c>
      <c r="B124" s="273" t="s">
        <v>145</v>
      </c>
      <c r="C124" s="376">
        <f>C125</f>
        <v>4.59</v>
      </c>
      <c r="D124" s="376">
        <f aca="true" t="shared" si="32" ref="D124:I124">D125</f>
        <v>0.29</v>
      </c>
      <c r="E124" s="376">
        <f t="shared" si="32"/>
        <v>4.3</v>
      </c>
      <c r="F124" s="376">
        <f t="shared" si="32"/>
        <v>0</v>
      </c>
      <c r="G124" s="376">
        <f t="shared" si="32"/>
        <v>2.5</v>
      </c>
      <c r="H124" s="376">
        <f t="shared" si="32"/>
        <v>0</v>
      </c>
      <c r="I124" s="376">
        <f t="shared" si="32"/>
        <v>1.8</v>
      </c>
      <c r="J124" s="278"/>
      <c r="K124" s="377"/>
      <c r="L124" s="278"/>
      <c r="M124" s="278"/>
    </row>
    <row r="125" spans="1:13" ht="25.5">
      <c r="A125" s="271">
        <v>1</v>
      </c>
      <c r="B125" s="305" t="s">
        <v>360</v>
      </c>
      <c r="C125" s="297">
        <f>SUM(D125:E125)</f>
        <v>4.59</v>
      </c>
      <c r="D125" s="297">
        <v>0.29</v>
      </c>
      <c r="E125" s="294">
        <f>SUM(F125:I125)</f>
        <v>4.3</v>
      </c>
      <c r="F125" s="313"/>
      <c r="G125" s="313">
        <v>2.5</v>
      </c>
      <c r="H125" s="313"/>
      <c r="I125" s="313">
        <v>1.8</v>
      </c>
      <c r="J125" s="383" t="s">
        <v>246</v>
      </c>
      <c r="K125" s="271" t="s">
        <v>504</v>
      </c>
      <c r="L125" s="271" t="s">
        <v>620</v>
      </c>
      <c r="M125" s="278"/>
    </row>
    <row r="126" spans="1:13" ht="27">
      <c r="A126" s="272" t="s">
        <v>465</v>
      </c>
      <c r="B126" s="273" t="s">
        <v>405</v>
      </c>
      <c r="C126" s="286">
        <f aca="true" t="shared" si="33" ref="C126:I126">SUM(C127:C137)</f>
        <v>4.99017</v>
      </c>
      <c r="D126" s="286">
        <f t="shared" si="33"/>
        <v>0.06</v>
      </c>
      <c r="E126" s="286">
        <f t="shared" si="33"/>
        <v>4.93017</v>
      </c>
      <c r="F126" s="286">
        <f t="shared" si="33"/>
        <v>3</v>
      </c>
      <c r="G126" s="286">
        <f t="shared" si="33"/>
        <v>0</v>
      </c>
      <c r="H126" s="286">
        <f t="shared" si="33"/>
        <v>0</v>
      </c>
      <c r="I126" s="286">
        <f t="shared" si="33"/>
        <v>1.9301700000000002</v>
      </c>
      <c r="J126" s="272"/>
      <c r="K126" s="272"/>
      <c r="L126" s="272"/>
      <c r="M126" s="272"/>
    </row>
    <row r="127" spans="1:13" ht="25.5">
      <c r="A127" s="291">
        <v>1</v>
      </c>
      <c r="B127" s="280" t="s">
        <v>367</v>
      </c>
      <c r="C127" s="297">
        <f>SUM(D127:E127)</f>
        <v>3</v>
      </c>
      <c r="D127" s="336"/>
      <c r="E127" s="294">
        <f>SUM(F127:I127)</f>
        <v>3</v>
      </c>
      <c r="F127" s="233">
        <v>3</v>
      </c>
      <c r="G127" s="233"/>
      <c r="H127" s="233"/>
      <c r="I127" s="233"/>
      <c r="J127" s="309" t="s">
        <v>249</v>
      </c>
      <c r="K127" s="271" t="s">
        <v>504</v>
      </c>
      <c r="L127" s="271" t="s">
        <v>621</v>
      </c>
      <c r="M127" s="278"/>
    </row>
    <row r="128" spans="1:13" ht="12.75">
      <c r="A128" s="282">
        <v>2</v>
      </c>
      <c r="B128" s="299" t="s">
        <v>406</v>
      </c>
      <c r="C128" s="300"/>
      <c r="D128" s="300"/>
      <c r="E128" s="300"/>
      <c r="F128" s="300"/>
      <c r="G128" s="300"/>
      <c r="H128" s="300"/>
      <c r="I128" s="300"/>
      <c r="J128" s="301" t="s">
        <v>249</v>
      </c>
      <c r="K128" s="279"/>
      <c r="L128" s="301" t="s">
        <v>622</v>
      </c>
      <c r="M128" s="278"/>
    </row>
    <row r="129" spans="1:13" ht="12.75">
      <c r="A129" s="282"/>
      <c r="B129" s="299" t="s">
        <v>407</v>
      </c>
      <c r="C129" s="297">
        <f>SUM(D129:E129)</f>
        <v>0.37</v>
      </c>
      <c r="D129" s="300"/>
      <c r="E129" s="294">
        <f aca="true" t="shared" si="34" ref="E129:E171">SUM(F129:I129)</f>
        <v>0.37</v>
      </c>
      <c r="F129" s="300"/>
      <c r="G129" s="300"/>
      <c r="H129" s="300"/>
      <c r="I129" s="300">
        <v>0.37</v>
      </c>
      <c r="J129" s="301" t="s">
        <v>249</v>
      </c>
      <c r="K129" s="271"/>
      <c r="L129" s="271"/>
      <c r="M129" s="278"/>
    </row>
    <row r="130" spans="1:13" ht="12.75">
      <c r="A130" s="282"/>
      <c r="B130" s="299" t="s">
        <v>408</v>
      </c>
      <c r="C130" s="297">
        <f>SUM(D130:E130)</f>
        <v>0.36</v>
      </c>
      <c r="D130" s="300"/>
      <c r="E130" s="294">
        <f t="shared" si="34"/>
        <v>0.36</v>
      </c>
      <c r="F130" s="300"/>
      <c r="G130" s="300"/>
      <c r="H130" s="300"/>
      <c r="I130" s="300">
        <v>0.36</v>
      </c>
      <c r="J130" s="301" t="s">
        <v>249</v>
      </c>
      <c r="K130" s="271"/>
      <c r="L130" s="271"/>
      <c r="M130" s="278"/>
    </row>
    <row r="131" spans="1:13" ht="25.5">
      <c r="A131" s="282">
        <v>3</v>
      </c>
      <c r="B131" s="299" t="s">
        <v>409</v>
      </c>
      <c r="C131" s="300"/>
      <c r="D131" s="300"/>
      <c r="E131" s="300"/>
      <c r="F131" s="300"/>
      <c r="G131" s="300"/>
      <c r="H131" s="300"/>
      <c r="I131" s="300"/>
      <c r="J131" s="301" t="s">
        <v>249</v>
      </c>
      <c r="K131" s="271"/>
      <c r="L131" s="271" t="s">
        <v>623</v>
      </c>
      <c r="M131" s="278"/>
    </row>
    <row r="132" spans="1:13" ht="25.5">
      <c r="A132" s="282"/>
      <c r="B132" s="299" t="s">
        <v>410</v>
      </c>
      <c r="C132" s="297">
        <f>SUM(D132:E132)</f>
        <v>0.25017</v>
      </c>
      <c r="D132" s="300"/>
      <c r="E132" s="294">
        <f t="shared" si="34"/>
        <v>0.25017</v>
      </c>
      <c r="F132" s="300"/>
      <c r="G132" s="300"/>
      <c r="H132" s="300"/>
      <c r="I132" s="300">
        <v>0.25017</v>
      </c>
      <c r="J132" s="301" t="s">
        <v>411</v>
      </c>
      <c r="K132" s="271"/>
      <c r="L132" s="271"/>
      <c r="M132" s="278"/>
    </row>
    <row r="133" spans="1:13" ht="25.5">
      <c r="A133" s="282"/>
      <c r="B133" s="299" t="s">
        <v>412</v>
      </c>
      <c r="C133" s="297">
        <f>SUM(D133:E133)</f>
        <v>0.07</v>
      </c>
      <c r="D133" s="300"/>
      <c r="E133" s="294">
        <f t="shared" si="34"/>
        <v>0.07</v>
      </c>
      <c r="F133" s="300"/>
      <c r="G133" s="300"/>
      <c r="H133" s="300"/>
      <c r="I133" s="300">
        <v>0.07</v>
      </c>
      <c r="J133" s="301" t="s">
        <v>379</v>
      </c>
      <c r="K133" s="271"/>
      <c r="L133" s="271"/>
      <c r="M133" s="278"/>
    </row>
    <row r="134" spans="1:13" ht="25.5">
      <c r="A134" s="282"/>
      <c r="B134" s="299" t="s">
        <v>624</v>
      </c>
      <c r="C134" s="297">
        <f>SUM(D134:E134)</f>
        <v>0.15</v>
      </c>
      <c r="D134" s="300"/>
      <c r="E134" s="294">
        <f t="shared" si="34"/>
        <v>0.15</v>
      </c>
      <c r="F134" s="369"/>
      <c r="G134" s="369"/>
      <c r="H134" s="369"/>
      <c r="I134" s="369">
        <v>0.15</v>
      </c>
      <c r="J134" s="384" t="s">
        <v>625</v>
      </c>
      <c r="K134" s="271"/>
      <c r="L134" s="271"/>
      <c r="M134" s="374" t="s">
        <v>528</v>
      </c>
    </row>
    <row r="135" spans="1:13" ht="25.5">
      <c r="A135" s="282">
        <v>4</v>
      </c>
      <c r="B135" s="299" t="s">
        <v>701</v>
      </c>
      <c r="C135" s="297">
        <f>SUM(D135:E135)</f>
        <v>0.6</v>
      </c>
      <c r="D135" s="300"/>
      <c r="E135" s="294">
        <f t="shared" si="34"/>
        <v>0.6</v>
      </c>
      <c r="F135" s="369"/>
      <c r="G135" s="369"/>
      <c r="H135" s="369"/>
      <c r="I135" s="369">
        <v>0.6</v>
      </c>
      <c r="J135" s="355" t="s">
        <v>249</v>
      </c>
      <c r="K135" s="271"/>
      <c r="L135" s="271" t="s">
        <v>626</v>
      </c>
      <c r="M135" s="374" t="s">
        <v>528</v>
      </c>
    </row>
    <row r="136" spans="1:13" ht="25.5">
      <c r="A136" s="282">
        <v>5</v>
      </c>
      <c r="B136" s="385" t="s">
        <v>469</v>
      </c>
      <c r="C136" s="297">
        <f>SUM(D136:E136)</f>
        <v>0.1</v>
      </c>
      <c r="D136" s="300"/>
      <c r="E136" s="294">
        <f t="shared" si="34"/>
        <v>0.1</v>
      </c>
      <c r="F136" s="369"/>
      <c r="G136" s="369"/>
      <c r="H136" s="369"/>
      <c r="I136" s="369">
        <v>0.1</v>
      </c>
      <c r="J136" s="355" t="s">
        <v>249</v>
      </c>
      <c r="K136" s="271"/>
      <c r="L136" s="271" t="s">
        <v>627</v>
      </c>
      <c r="M136" s="374" t="s">
        <v>528</v>
      </c>
    </row>
    <row r="137" spans="1:13" ht="12.75">
      <c r="A137" s="355">
        <v>6</v>
      </c>
      <c r="B137" s="385" t="s">
        <v>464</v>
      </c>
      <c r="C137" s="322">
        <f>D137+E137</f>
        <v>0.09</v>
      </c>
      <c r="D137" s="322">
        <v>0.06</v>
      </c>
      <c r="E137" s="294">
        <f t="shared" si="34"/>
        <v>0.03</v>
      </c>
      <c r="F137" s="322"/>
      <c r="G137" s="322"/>
      <c r="H137" s="322"/>
      <c r="I137" s="322">
        <v>0.03</v>
      </c>
      <c r="J137" s="355" t="s">
        <v>249</v>
      </c>
      <c r="K137" s="355"/>
      <c r="L137" s="271" t="s">
        <v>628</v>
      </c>
      <c r="M137" s="278"/>
    </row>
    <row r="138" spans="1:13" ht="27">
      <c r="A138" s="272" t="s">
        <v>480</v>
      </c>
      <c r="B138" s="273" t="s">
        <v>413</v>
      </c>
      <c r="C138" s="376">
        <f>SUM(C139:C171)</f>
        <v>29.27</v>
      </c>
      <c r="D138" s="376">
        <f aca="true" t="shared" si="35" ref="D138:I138">SUM(D139:D171)</f>
        <v>1.34</v>
      </c>
      <c r="E138" s="376">
        <f t="shared" si="35"/>
        <v>27.929999999999996</v>
      </c>
      <c r="F138" s="376">
        <f t="shared" si="35"/>
        <v>0</v>
      </c>
      <c r="G138" s="376">
        <f t="shared" si="35"/>
        <v>0</v>
      </c>
      <c r="H138" s="376">
        <f t="shared" si="35"/>
        <v>0</v>
      </c>
      <c r="I138" s="376">
        <f t="shared" si="35"/>
        <v>27.929999999999996</v>
      </c>
      <c r="J138" s="278"/>
      <c r="K138" s="377"/>
      <c r="L138" s="278"/>
      <c r="M138" s="274"/>
    </row>
    <row r="139" spans="1:13" ht="25.5">
      <c r="A139" s="282">
        <v>1</v>
      </c>
      <c r="B139" s="299" t="s">
        <v>427</v>
      </c>
      <c r="C139" s="300">
        <f>SUM(D139:E139)</f>
        <v>1.03</v>
      </c>
      <c r="D139" s="300">
        <v>0.7</v>
      </c>
      <c r="E139" s="294">
        <f t="shared" si="34"/>
        <v>0.33</v>
      </c>
      <c r="F139" s="300"/>
      <c r="G139" s="300"/>
      <c r="H139" s="300"/>
      <c r="I139" s="300">
        <v>0.33</v>
      </c>
      <c r="J139" s="301" t="s">
        <v>414</v>
      </c>
      <c r="K139" s="377"/>
      <c r="L139" s="278" t="s">
        <v>629</v>
      </c>
      <c r="M139" s="278"/>
    </row>
    <row r="140" spans="1:13" ht="12.75">
      <c r="A140" s="282">
        <v>2</v>
      </c>
      <c r="B140" s="299" t="s">
        <v>415</v>
      </c>
      <c r="C140" s="300">
        <f aca="true" t="shared" si="36" ref="C140:C171">SUM(D140:E140)</f>
        <v>1.85</v>
      </c>
      <c r="D140" s="300">
        <v>0</v>
      </c>
      <c r="E140" s="294">
        <f t="shared" si="34"/>
        <v>1.85</v>
      </c>
      <c r="F140" s="300"/>
      <c r="G140" s="300"/>
      <c r="H140" s="300"/>
      <c r="I140" s="300">
        <v>1.85</v>
      </c>
      <c r="J140" s="301" t="s">
        <v>245</v>
      </c>
      <c r="K140" s="377"/>
      <c r="L140" s="278" t="s">
        <v>630</v>
      </c>
      <c r="M140" s="278"/>
    </row>
    <row r="141" spans="1:13" ht="25.5">
      <c r="A141" s="282">
        <v>3</v>
      </c>
      <c r="B141" s="299" t="s">
        <v>702</v>
      </c>
      <c r="C141" s="300">
        <f t="shared" si="36"/>
        <v>0.91</v>
      </c>
      <c r="D141" s="300">
        <v>0.14</v>
      </c>
      <c r="E141" s="294">
        <f t="shared" si="34"/>
        <v>0.77</v>
      </c>
      <c r="F141" s="300"/>
      <c r="G141" s="300"/>
      <c r="H141" s="300"/>
      <c r="I141" s="300">
        <v>0.77</v>
      </c>
      <c r="J141" s="319" t="s">
        <v>244</v>
      </c>
      <c r="K141" s="377"/>
      <c r="L141" s="278" t="s">
        <v>631</v>
      </c>
      <c r="M141" s="278"/>
    </row>
    <row r="142" spans="1:13" ht="25.5">
      <c r="A142" s="282">
        <v>4</v>
      </c>
      <c r="B142" s="299" t="s">
        <v>703</v>
      </c>
      <c r="C142" s="300">
        <f t="shared" si="36"/>
        <v>0.5</v>
      </c>
      <c r="D142" s="300"/>
      <c r="E142" s="294">
        <f t="shared" si="34"/>
        <v>0.5</v>
      </c>
      <c r="F142" s="300"/>
      <c r="G142" s="300"/>
      <c r="H142" s="300"/>
      <c r="I142" s="300">
        <v>0.5</v>
      </c>
      <c r="J142" s="301" t="s">
        <v>245</v>
      </c>
      <c r="K142" s="377"/>
      <c r="L142" s="278" t="s">
        <v>632</v>
      </c>
      <c r="M142" s="278"/>
    </row>
    <row r="143" spans="1:13" ht="25.5">
      <c r="A143" s="282">
        <v>5</v>
      </c>
      <c r="B143" s="299" t="s">
        <v>466</v>
      </c>
      <c r="C143" s="300">
        <f t="shared" si="36"/>
        <v>0.13</v>
      </c>
      <c r="D143" s="300"/>
      <c r="E143" s="294">
        <f t="shared" si="34"/>
        <v>0.13</v>
      </c>
      <c r="F143" s="300"/>
      <c r="G143" s="300"/>
      <c r="H143" s="300"/>
      <c r="I143" s="300">
        <v>0.13</v>
      </c>
      <c r="J143" s="301" t="s">
        <v>247</v>
      </c>
      <c r="K143" s="377"/>
      <c r="L143" s="278" t="s">
        <v>633</v>
      </c>
      <c r="M143" s="278"/>
    </row>
    <row r="144" spans="1:13" ht="25.5">
      <c r="A144" s="282">
        <v>6</v>
      </c>
      <c r="B144" s="299" t="s">
        <v>409</v>
      </c>
      <c r="C144" s="300"/>
      <c r="D144" s="300"/>
      <c r="E144" s="300"/>
      <c r="F144" s="300"/>
      <c r="G144" s="300"/>
      <c r="H144" s="300"/>
      <c r="I144" s="300"/>
      <c r="J144" s="301"/>
      <c r="K144" s="377"/>
      <c r="L144" s="278" t="s">
        <v>634</v>
      </c>
      <c r="M144" s="278"/>
    </row>
    <row r="145" spans="1:13" ht="25.5">
      <c r="A145" s="282"/>
      <c r="B145" s="299" t="s">
        <v>416</v>
      </c>
      <c r="C145" s="300">
        <f t="shared" si="36"/>
        <v>0.07</v>
      </c>
      <c r="D145" s="300"/>
      <c r="E145" s="294">
        <f t="shared" si="34"/>
        <v>0.07</v>
      </c>
      <c r="F145" s="300"/>
      <c r="G145" s="300"/>
      <c r="H145" s="300"/>
      <c r="I145" s="300">
        <v>0.07</v>
      </c>
      <c r="J145" s="301" t="s">
        <v>417</v>
      </c>
      <c r="K145" s="377"/>
      <c r="L145" s="278"/>
      <c r="M145" s="278"/>
    </row>
    <row r="146" spans="1:13" ht="25.5">
      <c r="A146" s="282"/>
      <c r="B146" s="299" t="s">
        <v>418</v>
      </c>
      <c r="C146" s="300">
        <f t="shared" si="36"/>
        <v>0.15</v>
      </c>
      <c r="D146" s="300"/>
      <c r="E146" s="294">
        <f t="shared" si="34"/>
        <v>0.15</v>
      </c>
      <c r="F146" s="300"/>
      <c r="G146" s="300"/>
      <c r="H146" s="300"/>
      <c r="I146" s="300">
        <v>0.15</v>
      </c>
      <c r="J146" s="301" t="s">
        <v>419</v>
      </c>
      <c r="K146" s="377"/>
      <c r="L146" s="278"/>
      <c r="M146" s="278"/>
    </row>
    <row r="147" spans="1:13" ht="12.75">
      <c r="A147" s="282">
        <v>7</v>
      </c>
      <c r="B147" s="299" t="s">
        <v>704</v>
      </c>
      <c r="C147" s="300">
        <f t="shared" si="36"/>
        <v>0.15</v>
      </c>
      <c r="D147" s="300"/>
      <c r="E147" s="294">
        <f t="shared" si="34"/>
        <v>0.15</v>
      </c>
      <c r="F147" s="300"/>
      <c r="G147" s="300"/>
      <c r="H147" s="300"/>
      <c r="I147" s="300">
        <v>0.15</v>
      </c>
      <c r="J147" s="301" t="s">
        <v>420</v>
      </c>
      <c r="K147" s="377"/>
      <c r="L147" s="278" t="s">
        <v>635</v>
      </c>
      <c r="M147" s="278"/>
    </row>
    <row r="148" spans="1:13" ht="38.25">
      <c r="A148" s="282">
        <v>8</v>
      </c>
      <c r="B148" s="299" t="s">
        <v>636</v>
      </c>
      <c r="C148" s="300">
        <f t="shared" si="36"/>
        <v>12.63</v>
      </c>
      <c r="D148" s="300"/>
      <c r="E148" s="294">
        <f t="shared" si="34"/>
        <v>12.63</v>
      </c>
      <c r="F148" s="300"/>
      <c r="G148" s="300"/>
      <c r="H148" s="300"/>
      <c r="I148" s="300">
        <v>12.63</v>
      </c>
      <c r="J148" s="301" t="s">
        <v>421</v>
      </c>
      <c r="K148" s="377"/>
      <c r="L148" s="278" t="s">
        <v>637</v>
      </c>
      <c r="M148" s="278"/>
    </row>
    <row r="149" spans="1:13" ht="25.5">
      <c r="A149" s="282">
        <v>9</v>
      </c>
      <c r="B149" s="299" t="s">
        <v>422</v>
      </c>
      <c r="C149" s="300">
        <f t="shared" si="36"/>
        <v>0.2</v>
      </c>
      <c r="D149" s="300"/>
      <c r="E149" s="294">
        <f t="shared" si="34"/>
        <v>0.2</v>
      </c>
      <c r="F149" s="300"/>
      <c r="G149" s="300"/>
      <c r="H149" s="300"/>
      <c r="I149" s="300">
        <v>0.2</v>
      </c>
      <c r="J149" s="301" t="s">
        <v>423</v>
      </c>
      <c r="K149" s="377"/>
      <c r="L149" s="278" t="s">
        <v>638</v>
      </c>
      <c r="M149" s="278"/>
    </row>
    <row r="150" spans="1:13" ht="38.25">
      <c r="A150" s="282">
        <v>10</v>
      </c>
      <c r="B150" s="299" t="s">
        <v>705</v>
      </c>
      <c r="C150" s="300">
        <f t="shared" si="36"/>
        <v>0.03</v>
      </c>
      <c r="D150" s="300"/>
      <c r="E150" s="294">
        <f t="shared" si="34"/>
        <v>0.03</v>
      </c>
      <c r="F150" s="300"/>
      <c r="G150" s="300"/>
      <c r="H150" s="300"/>
      <c r="I150" s="300">
        <v>0.03</v>
      </c>
      <c r="J150" s="301" t="s">
        <v>247</v>
      </c>
      <c r="K150" s="377"/>
      <c r="L150" s="278" t="s">
        <v>639</v>
      </c>
      <c r="M150" s="278"/>
    </row>
    <row r="151" spans="1:13" ht="12.75">
      <c r="A151" s="282">
        <v>11</v>
      </c>
      <c r="B151" s="299" t="s">
        <v>424</v>
      </c>
      <c r="C151" s="300">
        <f t="shared" si="36"/>
        <v>0.02</v>
      </c>
      <c r="D151" s="300"/>
      <c r="E151" s="294">
        <f t="shared" si="34"/>
        <v>0.02</v>
      </c>
      <c r="F151" s="300"/>
      <c r="G151" s="300"/>
      <c r="H151" s="300"/>
      <c r="I151" s="300">
        <v>0.02</v>
      </c>
      <c r="J151" s="301" t="s">
        <v>247</v>
      </c>
      <c r="K151" s="386"/>
      <c r="L151" s="278" t="s">
        <v>640</v>
      </c>
      <c r="M151" s="278"/>
    </row>
    <row r="152" spans="1:13" ht="25.5">
      <c r="A152" s="282">
        <v>12</v>
      </c>
      <c r="B152" s="385" t="s">
        <v>467</v>
      </c>
      <c r="C152" s="300">
        <f t="shared" si="36"/>
        <v>0.31</v>
      </c>
      <c r="D152" s="322">
        <v>0.26</v>
      </c>
      <c r="E152" s="294">
        <f t="shared" si="34"/>
        <v>0.05</v>
      </c>
      <c r="F152" s="387"/>
      <c r="G152" s="322"/>
      <c r="H152" s="322"/>
      <c r="I152" s="322">
        <v>0.05</v>
      </c>
      <c r="J152" s="388" t="s">
        <v>248</v>
      </c>
      <c r="K152" s="388"/>
      <c r="L152" s="278" t="s">
        <v>641</v>
      </c>
      <c r="M152" s="278"/>
    </row>
    <row r="153" spans="1:13" ht="12.75">
      <c r="A153" s="282">
        <v>13</v>
      </c>
      <c r="B153" s="385" t="s">
        <v>468</v>
      </c>
      <c r="C153" s="300">
        <f t="shared" si="36"/>
        <v>0.03</v>
      </c>
      <c r="D153" s="322"/>
      <c r="E153" s="294">
        <f t="shared" si="34"/>
        <v>0.03</v>
      </c>
      <c r="F153" s="387"/>
      <c r="G153" s="322"/>
      <c r="H153" s="322"/>
      <c r="I153" s="322">
        <v>0.03</v>
      </c>
      <c r="J153" s="367" t="s">
        <v>247</v>
      </c>
      <c r="K153" s="367"/>
      <c r="L153" s="278" t="s">
        <v>642</v>
      </c>
      <c r="M153" s="278"/>
    </row>
    <row r="154" spans="1:13" ht="25.5">
      <c r="A154" s="282">
        <v>14</v>
      </c>
      <c r="B154" s="385" t="s">
        <v>694</v>
      </c>
      <c r="C154" s="300">
        <f t="shared" si="36"/>
        <v>0.1</v>
      </c>
      <c r="D154" s="62">
        <v>0.02</v>
      </c>
      <c r="E154" s="294">
        <f t="shared" si="34"/>
        <v>0.08</v>
      </c>
      <c r="F154" s="387"/>
      <c r="G154" s="62"/>
      <c r="H154" s="62"/>
      <c r="I154" s="62">
        <v>0.08</v>
      </c>
      <c r="J154" s="367" t="s">
        <v>247</v>
      </c>
      <c r="K154" s="367"/>
      <c r="L154" s="278" t="s">
        <v>643</v>
      </c>
      <c r="M154" s="389"/>
    </row>
    <row r="155" spans="1:13" ht="25.5">
      <c r="A155" s="282">
        <v>15</v>
      </c>
      <c r="B155" s="385" t="s">
        <v>695</v>
      </c>
      <c r="C155" s="300">
        <f t="shared" si="36"/>
        <v>0.3</v>
      </c>
      <c r="D155" s="62">
        <v>0.22</v>
      </c>
      <c r="E155" s="294">
        <f t="shared" si="34"/>
        <v>0.08</v>
      </c>
      <c r="F155" s="387"/>
      <c r="G155" s="62"/>
      <c r="H155" s="62"/>
      <c r="I155" s="62">
        <v>0.08</v>
      </c>
      <c r="J155" s="367" t="s">
        <v>247</v>
      </c>
      <c r="K155" s="367"/>
      <c r="L155" s="278" t="s">
        <v>644</v>
      </c>
      <c r="M155" s="389"/>
    </row>
    <row r="156" spans="1:13" ht="25.5">
      <c r="A156" s="282">
        <v>16</v>
      </c>
      <c r="B156" s="385" t="s">
        <v>706</v>
      </c>
      <c r="C156" s="300">
        <f t="shared" si="36"/>
        <v>0.2</v>
      </c>
      <c r="D156" s="322"/>
      <c r="E156" s="294">
        <f t="shared" si="34"/>
        <v>0.2</v>
      </c>
      <c r="F156" s="387"/>
      <c r="G156" s="322"/>
      <c r="H156" s="322"/>
      <c r="I156" s="322">
        <v>0.2</v>
      </c>
      <c r="J156" s="367" t="s">
        <v>247</v>
      </c>
      <c r="K156" s="367"/>
      <c r="L156" s="278" t="s">
        <v>645</v>
      </c>
      <c r="M156" s="278"/>
    </row>
    <row r="157" spans="1:13" ht="51">
      <c r="A157" s="282">
        <v>17</v>
      </c>
      <c r="B157" s="385" t="s">
        <v>469</v>
      </c>
      <c r="C157" s="300">
        <f t="shared" si="36"/>
        <v>0.83</v>
      </c>
      <c r="D157" s="322"/>
      <c r="E157" s="294">
        <f t="shared" si="34"/>
        <v>0.83</v>
      </c>
      <c r="F157" s="387"/>
      <c r="G157" s="322"/>
      <c r="H157" s="322"/>
      <c r="I157" s="322">
        <v>0.83</v>
      </c>
      <c r="J157" s="367" t="s">
        <v>481</v>
      </c>
      <c r="K157" s="367"/>
      <c r="L157" s="278" t="s">
        <v>646</v>
      </c>
      <c r="M157" s="278"/>
    </row>
    <row r="158" spans="1:13" ht="25.5">
      <c r="A158" s="282">
        <v>18</v>
      </c>
      <c r="B158" s="385" t="s">
        <v>670</v>
      </c>
      <c r="C158" s="300">
        <f t="shared" si="36"/>
        <v>0.06</v>
      </c>
      <c r="D158" s="322"/>
      <c r="E158" s="294">
        <f t="shared" si="34"/>
        <v>0.06</v>
      </c>
      <c r="F158" s="387"/>
      <c r="G158" s="322"/>
      <c r="H158" s="322"/>
      <c r="I158" s="322">
        <v>0.06</v>
      </c>
      <c r="J158" s="367" t="s">
        <v>245</v>
      </c>
      <c r="K158" s="367"/>
      <c r="L158" s="278" t="s">
        <v>673</v>
      </c>
      <c r="M158" s="374" t="s">
        <v>528</v>
      </c>
    </row>
    <row r="159" spans="1:13" ht="25.5">
      <c r="A159" s="282">
        <v>19</v>
      </c>
      <c r="B159" s="385" t="s">
        <v>674</v>
      </c>
      <c r="C159" s="300">
        <f t="shared" si="36"/>
        <v>0.05</v>
      </c>
      <c r="D159" s="322"/>
      <c r="E159" s="294">
        <f t="shared" si="34"/>
        <v>0.05</v>
      </c>
      <c r="F159" s="387"/>
      <c r="G159" s="322"/>
      <c r="H159" s="322"/>
      <c r="I159" s="322">
        <v>0.05</v>
      </c>
      <c r="J159" s="301" t="s">
        <v>244</v>
      </c>
      <c r="K159" s="367"/>
      <c r="L159" s="278" t="s">
        <v>675</v>
      </c>
      <c r="M159" s="374" t="s">
        <v>528</v>
      </c>
    </row>
    <row r="160" spans="1:13" ht="13.5">
      <c r="A160" s="282">
        <v>19</v>
      </c>
      <c r="B160" s="390" t="s">
        <v>425</v>
      </c>
      <c r="C160" s="300"/>
      <c r="D160" s="391"/>
      <c r="E160" s="391"/>
      <c r="F160" s="391"/>
      <c r="G160" s="391"/>
      <c r="H160" s="391"/>
      <c r="I160" s="391"/>
      <c r="J160" s="392"/>
      <c r="K160" s="377"/>
      <c r="L160" s="278" t="s">
        <v>647</v>
      </c>
      <c r="M160" s="278"/>
    </row>
    <row r="161" spans="1:13" ht="12.75">
      <c r="A161" s="282"/>
      <c r="B161" s="299" t="s">
        <v>245</v>
      </c>
      <c r="C161" s="300">
        <f t="shared" si="36"/>
        <v>0.2</v>
      </c>
      <c r="D161" s="300"/>
      <c r="E161" s="294">
        <f t="shared" si="34"/>
        <v>0.2</v>
      </c>
      <c r="F161" s="300"/>
      <c r="G161" s="300"/>
      <c r="H161" s="300"/>
      <c r="I161" s="300">
        <v>0.2</v>
      </c>
      <c r="J161" s="301" t="s">
        <v>245</v>
      </c>
      <c r="K161" s="377"/>
      <c r="L161" s="278"/>
      <c r="M161" s="278"/>
    </row>
    <row r="162" spans="1:13" ht="12.75">
      <c r="A162" s="282"/>
      <c r="B162" s="299" t="s">
        <v>426</v>
      </c>
      <c r="C162" s="300">
        <f t="shared" si="36"/>
        <v>0.51</v>
      </c>
      <c r="D162" s="300"/>
      <c r="E162" s="294">
        <f t="shared" si="34"/>
        <v>0.51</v>
      </c>
      <c r="F162" s="300"/>
      <c r="G162" s="300"/>
      <c r="H162" s="300"/>
      <c r="I162" s="300">
        <v>0.51</v>
      </c>
      <c r="J162" s="301" t="s">
        <v>426</v>
      </c>
      <c r="K162" s="377"/>
      <c r="L162" s="278"/>
      <c r="M162" s="278"/>
    </row>
    <row r="163" spans="1:13" ht="12.75">
      <c r="A163" s="282"/>
      <c r="B163" s="299" t="s">
        <v>246</v>
      </c>
      <c r="C163" s="300">
        <f t="shared" si="36"/>
        <v>0.1</v>
      </c>
      <c r="D163" s="300"/>
      <c r="E163" s="294">
        <f t="shared" si="34"/>
        <v>0.1</v>
      </c>
      <c r="F163" s="300"/>
      <c r="G163" s="300"/>
      <c r="H163" s="300"/>
      <c r="I163" s="300">
        <v>0.1</v>
      </c>
      <c r="J163" s="301" t="s">
        <v>246</v>
      </c>
      <c r="K163" s="377"/>
      <c r="L163" s="278"/>
      <c r="M163" s="278"/>
    </row>
    <row r="164" spans="1:13" ht="12.75">
      <c r="A164" s="282"/>
      <c r="B164" s="299" t="s">
        <v>248</v>
      </c>
      <c r="C164" s="300">
        <f t="shared" si="36"/>
        <v>0.5</v>
      </c>
      <c r="D164" s="300"/>
      <c r="E164" s="294">
        <f t="shared" si="34"/>
        <v>0.5</v>
      </c>
      <c r="F164" s="300"/>
      <c r="G164" s="300"/>
      <c r="H164" s="300"/>
      <c r="I164" s="300">
        <v>0.5</v>
      </c>
      <c r="J164" s="301" t="s">
        <v>248</v>
      </c>
      <c r="K164" s="277"/>
      <c r="L164" s="278"/>
      <c r="M164" s="278"/>
    </row>
    <row r="165" spans="1:13" ht="12.75">
      <c r="A165" s="282"/>
      <c r="B165" s="299" t="s">
        <v>247</v>
      </c>
      <c r="C165" s="300">
        <f t="shared" si="36"/>
        <v>0.5</v>
      </c>
      <c r="D165" s="300"/>
      <c r="E165" s="294">
        <f t="shared" si="34"/>
        <v>0.5</v>
      </c>
      <c r="F165" s="300"/>
      <c r="G165" s="300"/>
      <c r="H165" s="300"/>
      <c r="I165" s="300">
        <v>0.5</v>
      </c>
      <c r="J165" s="301" t="s">
        <v>247</v>
      </c>
      <c r="K165" s="277"/>
      <c r="L165" s="278"/>
      <c r="M165" s="278"/>
    </row>
    <row r="166" spans="1:13" ht="13.5">
      <c r="A166" s="282">
        <v>20</v>
      </c>
      <c r="B166" s="390" t="s">
        <v>408</v>
      </c>
      <c r="C166" s="300"/>
      <c r="D166" s="391"/>
      <c r="E166" s="391"/>
      <c r="F166" s="391"/>
      <c r="G166" s="391"/>
      <c r="H166" s="391"/>
      <c r="I166" s="391"/>
      <c r="J166" s="392"/>
      <c r="K166" s="277"/>
      <c r="L166" s="278" t="s">
        <v>648</v>
      </c>
      <c r="M166" s="278"/>
    </row>
    <row r="167" spans="1:13" ht="12.75">
      <c r="A167" s="282"/>
      <c r="B167" s="299" t="s">
        <v>244</v>
      </c>
      <c r="C167" s="300">
        <f t="shared" si="36"/>
        <v>2.22</v>
      </c>
      <c r="D167" s="300"/>
      <c r="E167" s="294">
        <f t="shared" si="34"/>
        <v>2.22</v>
      </c>
      <c r="F167" s="300"/>
      <c r="G167" s="300"/>
      <c r="H167" s="300"/>
      <c r="I167" s="300">
        <v>2.22</v>
      </c>
      <c r="J167" s="301" t="s">
        <v>244</v>
      </c>
      <c r="K167" s="386"/>
      <c r="L167" s="386"/>
      <c r="M167" s="278"/>
    </row>
    <row r="168" spans="1:13" ht="12.75">
      <c r="A168" s="282"/>
      <c r="B168" s="299" t="s">
        <v>247</v>
      </c>
      <c r="C168" s="300">
        <f t="shared" si="36"/>
        <v>1.02</v>
      </c>
      <c r="D168" s="300"/>
      <c r="E168" s="294">
        <f t="shared" si="34"/>
        <v>1.02</v>
      </c>
      <c r="F168" s="300"/>
      <c r="G168" s="300"/>
      <c r="H168" s="300"/>
      <c r="I168" s="300">
        <v>1.02</v>
      </c>
      <c r="J168" s="301" t="s">
        <v>247</v>
      </c>
      <c r="K168" s="278"/>
      <c r="L168" s="278"/>
      <c r="M168" s="278"/>
    </row>
    <row r="169" spans="1:13" ht="12.75">
      <c r="A169" s="282"/>
      <c r="B169" s="299" t="s">
        <v>246</v>
      </c>
      <c r="C169" s="300">
        <f t="shared" si="36"/>
        <v>0.68</v>
      </c>
      <c r="D169" s="300"/>
      <c r="E169" s="294">
        <f t="shared" si="34"/>
        <v>0.68</v>
      </c>
      <c r="F169" s="300"/>
      <c r="G169" s="300"/>
      <c r="H169" s="300"/>
      <c r="I169" s="300">
        <v>0.68</v>
      </c>
      <c r="J169" s="301" t="s">
        <v>246</v>
      </c>
      <c r="K169" s="278"/>
      <c r="L169" s="278"/>
      <c r="M169" s="278"/>
    </row>
    <row r="170" spans="1:13" ht="12.75">
      <c r="A170" s="282"/>
      <c r="B170" s="299" t="s">
        <v>248</v>
      </c>
      <c r="C170" s="300">
        <f t="shared" si="36"/>
        <v>1.34</v>
      </c>
      <c r="D170" s="300"/>
      <c r="E170" s="294">
        <f t="shared" si="34"/>
        <v>1.34</v>
      </c>
      <c r="F170" s="300"/>
      <c r="G170" s="300"/>
      <c r="H170" s="300"/>
      <c r="I170" s="300">
        <v>1.34</v>
      </c>
      <c r="J170" s="301" t="s">
        <v>248</v>
      </c>
      <c r="K170" s="278"/>
      <c r="L170" s="278"/>
      <c r="M170" s="278"/>
    </row>
    <row r="171" spans="1:13" ht="12.75">
      <c r="A171" s="282"/>
      <c r="B171" s="299" t="s">
        <v>245</v>
      </c>
      <c r="C171" s="300">
        <f t="shared" si="36"/>
        <v>2.65</v>
      </c>
      <c r="D171" s="300"/>
      <c r="E171" s="294">
        <f t="shared" si="34"/>
        <v>2.65</v>
      </c>
      <c r="F171" s="300"/>
      <c r="G171" s="300"/>
      <c r="H171" s="300"/>
      <c r="I171" s="300">
        <v>2.65</v>
      </c>
      <c r="J171" s="301" t="s">
        <v>245</v>
      </c>
      <c r="K171" s="291"/>
      <c r="L171" s="291"/>
      <c r="M171" s="278"/>
    </row>
    <row r="172" spans="1:13" ht="13.5">
      <c r="A172" s="272" t="s">
        <v>482</v>
      </c>
      <c r="B172" s="273" t="s">
        <v>126</v>
      </c>
      <c r="C172" s="376">
        <f>C173</f>
        <v>4.5</v>
      </c>
      <c r="D172" s="376">
        <f aca="true" t="shared" si="37" ref="D172:I176">D173</f>
        <v>0</v>
      </c>
      <c r="E172" s="376">
        <f t="shared" si="37"/>
        <v>4.5</v>
      </c>
      <c r="F172" s="376">
        <f t="shared" si="37"/>
        <v>0</v>
      </c>
      <c r="G172" s="376">
        <f t="shared" si="37"/>
        <v>0</v>
      </c>
      <c r="H172" s="376">
        <f t="shared" si="37"/>
        <v>0</v>
      </c>
      <c r="I172" s="376">
        <f t="shared" si="37"/>
        <v>4.5</v>
      </c>
      <c r="J172" s="278"/>
      <c r="K172" s="377"/>
      <c r="L172" s="278"/>
      <c r="M172" s="278"/>
    </row>
    <row r="173" spans="1:13" ht="12.75">
      <c r="A173" s="282">
        <v>1</v>
      </c>
      <c r="B173" s="299" t="s">
        <v>649</v>
      </c>
      <c r="C173" s="300">
        <f>SUM(D173:E173)</f>
        <v>4.5</v>
      </c>
      <c r="D173" s="300"/>
      <c r="E173" s="294">
        <f>SUM(F173:I173)</f>
        <v>4.5</v>
      </c>
      <c r="F173" s="300"/>
      <c r="G173" s="300"/>
      <c r="H173" s="300"/>
      <c r="I173" s="300">
        <v>4.5</v>
      </c>
      <c r="J173" s="301" t="s">
        <v>248</v>
      </c>
      <c r="K173" s="291"/>
      <c r="L173" s="291" t="s">
        <v>650</v>
      </c>
      <c r="M173" s="278"/>
    </row>
    <row r="174" spans="1:13" ht="13.5">
      <c r="A174" s="272" t="s">
        <v>651</v>
      </c>
      <c r="B174" s="273" t="s">
        <v>353</v>
      </c>
      <c r="C174" s="376">
        <f>C175</f>
        <v>0.12</v>
      </c>
      <c r="D174" s="376">
        <f t="shared" si="37"/>
        <v>0.12</v>
      </c>
      <c r="E174" s="376">
        <f t="shared" si="37"/>
        <v>0</v>
      </c>
      <c r="F174" s="376">
        <f t="shared" si="37"/>
        <v>0</v>
      </c>
      <c r="G174" s="376">
        <f t="shared" si="37"/>
        <v>0</v>
      </c>
      <c r="H174" s="376">
        <f t="shared" si="37"/>
        <v>0</v>
      </c>
      <c r="I174" s="376">
        <f t="shared" si="37"/>
        <v>0</v>
      </c>
      <c r="J174" s="278"/>
      <c r="K174" s="377"/>
      <c r="L174" s="278"/>
      <c r="M174" s="278"/>
    </row>
    <row r="175" spans="1:13" ht="25.5">
      <c r="A175" s="282">
        <v>1</v>
      </c>
      <c r="B175" s="299" t="s">
        <v>676</v>
      </c>
      <c r="C175" s="300">
        <f>SUM(D175:E175)</f>
        <v>0.12</v>
      </c>
      <c r="D175" s="300">
        <v>0.12</v>
      </c>
      <c r="E175" s="294"/>
      <c r="F175" s="300"/>
      <c r="G175" s="300"/>
      <c r="H175" s="300"/>
      <c r="I175" s="300"/>
      <c r="J175" s="301" t="s">
        <v>677</v>
      </c>
      <c r="K175" s="291"/>
      <c r="L175" s="291" t="s">
        <v>682</v>
      </c>
      <c r="M175" s="374" t="s">
        <v>528</v>
      </c>
    </row>
    <row r="176" spans="1:13" ht="13.5">
      <c r="A176" s="272" t="s">
        <v>653</v>
      </c>
      <c r="B176" s="273" t="s">
        <v>147</v>
      </c>
      <c r="C176" s="376">
        <f>C177</f>
        <v>0.05</v>
      </c>
      <c r="D176" s="376">
        <f t="shared" si="37"/>
        <v>0</v>
      </c>
      <c r="E176" s="376">
        <f t="shared" si="37"/>
        <v>0.05</v>
      </c>
      <c r="F176" s="376">
        <f t="shared" si="37"/>
        <v>0</v>
      </c>
      <c r="G176" s="376">
        <f t="shared" si="37"/>
        <v>0</v>
      </c>
      <c r="H176" s="376">
        <f t="shared" si="37"/>
        <v>0</v>
      </c>
      <c r="I176" s="376">
        <f t="shared" si="37"/>
        <v>0.05</v>
      </c>
      <c r="J176" s="278"/>
      <c r="K176" s="377"/>
      <c r="L176" s="278"/>
      <c r="M176" s="278"/>
    </row>
    <row r="177" spans="1:13" ht="25.5">
      <c r="A177" s="282">
        <v>1</v>
      </c>
      <c r="B177" s="299" t="s">
        <v>707</v>
      </c>
      <c r="C177" s="300">
        <f>SUM(D177:E177)</f>
        <v>0.05</v>
      </c>
      <c r="D177" s="300"/>
      <c r="E177" s="294">
        <f>SUM(F177:I177)</f>
        <v>0.05</v>
      </c>
      <c r="F177" s="300"/>
      <c r="G177" s="300"/>
      <c r="H177" s="300"/>
      <c r="I177" s="300">
        <v>0.05</v>
      </c>
      <c r="J177" s="301" t="s">
        <v>245</v>
      </c>
      <c r="K177" s="291"/>
      <c r="L177" s="291" t="s">
        <v>652</v>
      </c>
      <c r="M177" s="374" t="s">
        <v>528</v>
      </c>
    </row>
    <row r="178" spans="1:13" ht="13.5">
      <c r="A178" s="272" t="s">
        <v>656</v>
      </c>
      <c r="B178" s="273" t="s">
        <v>478</v>
      </c>
      <c r="C178" s="376">
        <f aca="true" t="shared" si="38" ref="C178:I178">C179</f>
        <v>0.38</v>
      </c>
      <c r="D178" s="376">
        <f t="shared" si="38"/>
        <v>0</v>
      </c>
      <c r="E178" s="376">
        <f t="shared" si="38"/>
        <v>0.38</v>
      </c>
      <c r="F178" s="376">
        <f t="shared" si="38"/>
        <v>0.22</v>
      </c>
      <c r="G178" s="376">
        <f t="shared" si="38"/>
        <v>0</v>
      </c>
      <c r="H178" s="376">
        <f t="shared" si="38"/>
        <v>0</v>
      </c>
      <c r="I178" s="376">
        <f t="shared" si="38"/>
        <v>0.16</v>
      </c>
      <c r="J178" s="278"/>
      <c r="K178" s="377"/>
      <c r="L178" s="278"/>
      <c r="M178" s="278"/>
    </row>
    <row r="179" spans="1:13" ht="25.5">
      <c r="A179" s="282">
        <v>1</v>
      </c>
      <c r="B179" s="299" t="s">
        <v>654</v>
      </c>
      <c r="C179" s="300">
        <f>SUM(D179:E179)</f>
        <v>0.38</v>
      </c>
      <c r="D179" s="300"/>
      <c r="E179" s="294">
        <f>SUM(F179:I179)</f>
        <v>0.38</v>
      </c>
      <c r="F179" s="300">
        <v>0.22</v>
      </c>
      <c r="G179" s="300"/>
      <c r="H179" s="300"/>
      <c r="I179" s="300">
        <v>0.16</v>
      </c>
      <c r="J179" s="301" t="s">
        <v>246</v>
      </c>
      <c r="K179" s="291"/>
      <c r="L179" s="291" t="s">
        <v>655</v>
      </c>
      <c r="M179" s="374" t="s">
        <v>528</v>
      </c>
    </row>
    <row r="180" spans="1:13" ht="13.5">
      <c r="A180" s="272" t="s">
        <v>678</v>
      </c>
      <c r="B180" s="273" t="s">
        <v>48</v>
      </c>
      <c r="C180" s="376">
        <f aca="true" t="shared" si="39" ref="C180:H180">C181</f>
        <v>9.5</v>
      </c>
      <c r="D180" s="376">
        <f t="shared" si="39"/>
        <v>0</v>
      </c>
      <c r="E180" s="376">
        <f t="shared" si="39"/>
        <v>9.5</v>
      </c>
      <c r="F180" s="376">
        <f t="shared" si="39"/>
        <v>0</v>
      </c>
      <c r="G180" s="376">
        <f t="shared" si="39"/>
        <v>0</v>
      </c>
      <c r="H180" s="376">
        <f t="shared" si="39"/>
        <v>0</v>
      </c>
      <c r="I180" s="376">
        <f>I181</f>
        <v>9.5</v>
      </c>
      <c r="J180" s="278"/>
      <c r="K180" s="377"/>
      <c r="L180" s="278"/>
      <c r="M180" s="278"/>
    </row>
    <row r="181" spans="1:13" ht="25.5">
      <c r="A181" s="282">
        <v>1</v>
      </c>
      <c r="B181" s="299" t="s">
        <v>657</v>
      </c>
      <c r="C181" s="300">
        <f>SUM(D181:E181)</f>
        <v>9.5</v>
      </c>
      <c r="D181" s="300"/>
      <c r="E181" s="294">
        <f>SUM(F181:I181)</f>
        <v>9.5</v>
      </c>
      <c r="F181" s="300"/>
      <c r="G181" s="300"/>
      <c r="H181" s="300"/>
      <c r="I181" s="300">
        <v>9.5</v>
      </c>
      <c r="J181" s="301" t="s">
        <v>247</v>
      </c>
      <c r="K181" s="291"/>
      <c r="L181" s="291" t="s">
        <v>658</v>
      </c>
      <c r="M181" s="374" t="s">
        <v>528</v>
      </c>
    </row>
    <row r="182" spans="1:13" ht="12.75">
      <c r="A182" s="393"/>
      <c r="B182" s="394" t="s">
        <v>685</v>
      </c>
      <c r="C182" s="395">
        <f aca="true" t="shared" si="40" ref="C182:I182">C9+C18</f>
        <v>435.1801700000001</v>
      </c>
      <c r="D182" s="395">
        <f t="shared" si="40"/>
        <v>85.21000000000001</v>
      </c>
      <c r="E182" s="395">
        <f t="shared" si="40"/>
        <v>349.97017</v>
      </c>
      <c r="F182" s="395">
        <f t="shared" si="40"/>
        <v>74.12</v>
      </c>
      <c r="G182" s="395">
        <f t="shared" si="40"/>
        <v>16.52</v>
      </c>
      <c r="H182" s="395">
        <f t="shared" si="40"/>
        <v>0</v>
      </c>
      <c r="I182" s="395">
        <f t="shared" si="40"/>
        <v>259.33016999999995</v>
      </c>
      <c r="J182" s="392"/>
      <c r="K182" s="348"/>
      <c r="L182" s="396">
        <f>SUBTOTAL(3,L9:L181)</f>
        <v>118</v>
      </c>
      <c r="M182" s="274"/>
    </row>
  </sheetData>
  <sheetProtection/>
  <autoFilter ref="A7:M181"/>
  <mergeCells count="14">
    <mergeCell ref="L5:L7"/>
    <mergeCell ref="M5:M7"/>
    <mergeCell ref="E6:E7"/>
    <mergeCell ref="F6:I6"/>
    <mergeCell ref="A1:B1"/>
    <mergeCell ref="A2:M2"/>
    <mergeCell ref="A3:M3"/>
    <mergeCell ref="A5:A7"/>
    <mergeCell ref="B5:B7"/>
    <mergeCell ref="C5:C7"/>
    <mergeCell ref="D5:D7"/>
    <mergeCell ref="E5:I5"/>
    <mergeCell ref="J5:J7"/>
    <mergeCell ref="K5:K7"/>
  </mergeCells>
  <printOptions horizontalCentered="1"/>
  <pageMargins left="0.25" right="0.25" top="0.5" bottom="0.25" header="0" footer="0"/>
  <pageSetup horizontalDpi="600" verticalDpi="600" orientation="landscape"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 TNMT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Thi Tam</dc:creator>
  <cp:keywords/>
  <dc:description/>
  <cp:lastModifiedBy>VIET KHANH</cp:lastModifiedBy>
  <cp:lastPrinted>2023-10-26T07:45:10Z</cp:lastPrinted>
  <dcterms:created xsi:type="dcterms:W3CDTF">2004-03-16T07:33:47Z</dcterms:created>
  <dcterms:modified xsi:type="dcterms:W3CDTF">2023-12-15T01:03:07Z</dcterms:modified>
  <cp:category/>
  <cp:version/>
  <cp:contentType/>
  <cp:contentStatus/>
</cp:coreProperties>
</file>