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8" windowWidth="14808" windowHeight="8016"/>
  </bookViews>
  <sheets>
    <sheet name="MUCLUC" sheetId="2" r:id="rId1"/>
    <sheet name="BIEU 01.CH" sheetId="3" r:id="rId2"/>
    <sheet name="BIEU 02.CH" sheetId="4" r:id="rId3"/>
    <sheet name="BIEU 06.CH" sheetId="5" r:id="rId4"/>
    <sheet name="BIEU 07.CH" sheetId="6" r:id="rId5"/>
    <sheet name="BIEU 08.CH" sheetId="7" r:id="rId6"/>
    <sheet name="BIEU 09.CH" sheetId="8" r:id="rId7"/>
    <sheet name="BIEU 10.CH" sheetId="10" r:id="rId8"/>
    <sheet name="BIEU 13. CC" sheetId="1" r:id="rId9"/>
  </sheets>
  <calcPr calcId="144525"/>
</workbook>
</file>

<file path=xl/calcChain.xml><?xml version="1.0" encoding="utf-8"?>
<calcChain xmlns="http://schemas.openxmlformats.org/spreadsheetml/2006/main">
  <c r="F18" i="7" l="1"/>
  <c r="F38" i="7"/>
  <c r="E96" i="10" l="1"/>
  <c r="F96" i="10"/>
  <c r="G96" i="10"/>
  <c r="H96" i="10"/>
  <c r="I96" i="10"/>
  <c r="J96" i="10"/>
  <c r="D96" i="10"/>
  <c r="D61" i="10" s="1"/>
  <c r="E128" i="10"/>
  <c r="F128" i="10"/>
  <c r="G128" i="10"/>
  <c r="H128" i="10"/>
  <c r="I128" i="10"/>
  <c r="J128" i="10"/>
  <c r="D128" i="10"/>
  <c r="J59" i="10"/>
  <c r="I59" i="10"/>
  <c r="H59" i="10"/>
  <c r="G59" i="10"/>
  <c r="F59" i="10"/>
  <c r="E59" i="10"/>
  <c r="D59" i="10"/>
  <c r="J57" i="10"/>
  <c r="I57" i="10"/>
  <c r="H57" i="10"/>
  <c r="G57" i="10"/>
  <c r="F57" i="10"/>
  <c r="E57" i="10"/>
  <c r="D57" i="10"/>
  <c r="E52" i="10"/>
  <c r="G52" i="10"/>
  <c r="H52" i="10"/>
  <c r="I52" i="10"/>
  <c r="J52" i="10"/>
  <c r="E33" i="10" l="1"/>
  <c r="F33" i="10"/>
  <c r="G33" i="10"/>
  <c r="H33" i="10"/>
  <c r="I33" i="10"/>
  <c r="J33" i="10"/>
  <c r="D33" i="10"/>
  <c r="F152" i="10" l="1"/>
  <c r="F151" i="10"/>
  <c r="J150" i="10"/>
  <c r="I150" i="10"/>
  <c r="I105" i="10" s="1"/>
  <c r="H150" i="10"/>
  <c r="H105" i="10" s="1"/>
  <c r="G150" i="10"/>
  <c r="G105" i="10" s="1"/>
  <c r="F150" i="10"/>
  <c r="E150" i="10"/>
  <c r="D150" i="10"/>
  <c r="F149" i="10"/>
  <c r="J148" i="10"/>
  <c r="I148" i="10"/>
  <c r="H148" i="10"/>
  <c r="G148" i="10"/>
  <c r="F148" i="10"/>
  <c r="E148" i="10"/>
  <c r="D148" i="10"/>
  <c r="F147" i="10"/>
  <c r="J146" i="10"/>
  <c r="I146" i="10"/>
  <c r="H146" i="10"/>
  <c r="G146" i="10"/>
  <c r="F146" i="10"/>
  <c r="E146" i="10"/>
  <c r="D146" i="10"/>
  <c r="F145" i="10"/>
  <c r="F144" i="10"/>
  <c r="F143" i="10"/>
  <c r="J142" i="10"/>
  <c r="I142" i="10"/>
  <c r="H142" i="10"/>
  <c r="G142" i="10"/>
  <c r="E142" i="10"/>
  <c r="D142" i="10"/>
  <c r="F141" i="10"/>
  <c r="J140" i="10"/>
  <c r="F140" i="10" s="1"/>
  <c r="G139" i="10"/>
  <c r="G137" i="10" s="1"/>
  <c r="F138" i="10"/>
  <c r="I137" i="10"/>
  <c r="H137" i="10"/>
  <c r="E137" i="10"/>
  <c r="D137" i="10"/>
  <c r="F136" i="10"/>
  <c r="F135" i="10" s="1"/>
  <c r="J135" i="10"/>
  <c r="I135" i="10"/>
  <c r="H135" i="10"/>
  <c r="G135" i="10"/>
  <c r="E135" i="10"/>
  <c r="D135" i="10"/>
  <c r="D134" i="10" s="1"/>
  <c r="F127" i="10"/>
  <c r="F126" i="10" s="1"/>
  <c r="J126" i="10"/>
  <c r="I126" i="10"/>
  <c r="H126" i="10"/>
  <c r="G126" i="10"/>
  <c r="E126" i="10"/>
  <c r="D126" i="10"/>
  <c r="J125" i="10"/>
  <c r="F125" i="10"/>
  <c r="J124" i="10"/>
  <c r="F124" i="10"/>
  <c r="F123" i="10"/>
  <c r="J123" i="10" s="1"/>
  <c r="D122" i="10"/>
  <c r="F122" i="10" s="1"/>
  <c r="I121" i="10"/>
  <c r="I120" i="10" s="1"/>
  <c r="H121" i="10"/>
  <c r="G121" i="10"/>
  <c r="G120" i="10" s="1"/>
  <c r="E121" i="10"/>
  <c r="E120" i="10" s="1"/>
  <c r="H120" i="10"/>
  <c r="J119" i="10"/>
  <c r="F118" i="10"/>
  <c r="D118" i="10"/>
  <c r="F117" i="10"/>
  <c r="D117" i="10"/>
  <c r="F114" i="10"/>
  <c r="F113" i="10"/>
  <c r="F112" i="10"/>
  <c r="F111" i="10"/>
  <c r="F110" i="10"/>
  <c r="J110" i="10" s="1"/>
  <c r="F109" i="10"/>
  <c r="J109" i="10" s="1"/>
  <c r="F108" i="10"/>
  <c r="J108" i="10" s="1"/>
  <c r="F107" i="10"/>
  <c r="J107" i="10" s="1"/>
  <c r="F106" i="10"/>
  <c r="J106" i="10" s="1"/>
  <c r="E105" i="10"/>
  <c r="D105" i="10"/>
  <c r="F105" i="10" s="1"/>
  <c r="J105" i="10" s="1"/>
  <c r="J104" i="10"/>
  <c r="F104" i="10" s="1"/>
  <c r="J103" i="10"/>
  <c r="I102" i="10"/>
  <c r="H102" i="10"/>
  <c r="G102" i="10"/>
  <c r="E102" i="10"/>
  <c r="D102" i="10"/>
  <c r="J94" i="10"/>
  <c r="I94" i="10"/>
  <c r="H94" i="10"/>
  <c r="G94" i="10"/>
  <c r="F94" i="10"/>
  <c r="E94" i="10"/>
  <c r="D94" i="10"/>
  <c r="J88" i="10"/>
  <c r="J78" i="10" s="1"/>
  <c r="I88" i="10"/>
  <c r="I78" i="10" s="1"/>
  <c r="H88" i="10"/>
  <c r="H78" i="10" s="1"/>
  <c r="G88" i="10"/>
  <c r="G78" i="10" s="1"/>
  <c r="F88" i="10"/>
  <c r="F78" i="10" s="1"/>
  <c r="E88" i="10"/>
  <c r="E78" i="10" s="1"/>
  <c r="D88" i="10"/>
  <c r="D78" i="10" s="1"/>
  <c r="F76" i="10"/>
  <c r="F75" i="10" s="1"/>
  <c r="E76" i="10"/>
  <c r="E75" i="10" s="1"/>
  <c r="J75" i="10"/>
  <c r="I75" i="10"/>
  <c r="H75" i="10"/>
  <c r="G75" i="10"/>
  <c r="D75" i="10"/>
  <c r="J72" i="10"/>
  <c r="I72" i="10"/>
  <c r="H72" i="10"/>
  <c r="G72" i="10"/>
  <c r="F72" i="10"/>
  <c r="E72" i="10"/>
  <c r="D72" i="10"/>
  <c r="J64" i="10"/>
  <c r="I64" i="10"/>
  <c r="H64" i="10"/>
  <c r="G64" i="10"/>
  <c r="F64" i="10"/>
  <c r="E64" i="10"/>
  <c r="D64" i="10"/>
  <c r="J62" i="10"/>
  <c r="J61" i="10" s="1"/>
  <c r="I62" i="10"/>
  <c r="H62" i="10"/>
  <c r="G62" i="10"/>
  <c r="F62" i="10"/>
  <c r="F61" i="10" s="1"/>
  <c r="E62" i="10"/>
  <c r="D62" i="10"/>
  <c r="J55" i="10"/>
  <c r="I55" i="10"/>
  <c r="H55" i="10"/>
  <c r="G55" i="10"/>
  <c r="F55" i="10"/>
  <c r="E55" i="10"/>
  <c r="D55" i="10"/>
  <c r="F53" i="10"/>
  <c r="J50" i="10"/>
  <c r="I50" i="10"/>
  <c r="H50" i="10"/>
  <c r="G50" i="10"/>
  <c r="F50" i="10"/>
  <c r="D50" i="10"/>
  <c r="G48" i="10"/>
  <c r="F48" i="10" s="1"/>
  <c r="E48" i="10"/>
  <c r="J45" i="10"/>
  <c r="I45" i="10"/>
  <c r="H45" i="10"/>
  <c r="E45" i="10"/>
  <c r="J43" i="10"/>
  <c r="I43" i="10"/>
  <c r="H43" i="10"/>
  <c r="G43" i="10"/>
  <c r="F43" i="10"/>
  <c r="E43" i="10"/>
  <c r="D43" i="10"/>
  <c r="D41" i="10"/>
  <c r="D40" i="10" s="1"/>
  <c r="J40" i="10"/>
  <c r="I40" i="10"/>
  <c r="H40" i="10"/>
  <c r="G40" i="10"/>
  <c r="F40" i="10"/>
  <c r="E40" i="10"/>
  <c r="J37" i="10"/>
  <c r="I37" i="10"/>
  <c r="H37" i="10"/>
  <c r="G37" i="10"/>
  <c r="F37" i="10"/>
  <c r="E37" i="10"/>
  <c r="H23" i="10"/>
  <c r="F27" i="10"/>
  <c r="F26" i="10"/>
  <c r="J26" i="10" s="1"/>
  <c r="D26" i="10"/>
  <c r="F25" i="10"/>
  <c r="D25" i="10"/>
  <c r="D23" i="10" s="1"/>
  <c r="G24" i="10"/>
  <c r="G23" i="10" s="1"/>
  <c r="F24" i="10"/>
  <c r="I23" i="10"/>
  <c r="E23" i="10"/>
  <c r="J21" i="10"/>
  <c r="I21" i="10"/>
  <c r="H21" i="10"/>
  <c r="G21" i="10"/>
  <c r="F21" i="10"/>
  <c r="D21" i="10"/>
  <c r="D19" i="10"/>
  <c r="D18" i="10"/>
  <c r="F17" i="10"/>
  <c r="F15" i="10" s="1"/>
  <c r="D16" i="10"/>
  <c r="J15" i="10"/>
  <c r="I15" i="10"/>
  <c r="H15" i="10"/>
  <c r="G15" i="10"/>
  <c r="E15" i="10"/>
  <c r="F14" i="10"/>
  <c r="F12" i="10" s="1"/>
  <c r="J12" i="10"/>
  <c r="I12" i="10"/>
  <c r="H12" i="10"/>
  <c r="G12" i="10"/>
  <c r="E12" i="10"/>
  <c r="D12" i="10"/>
  <c r="J9" i="10"/>
  <c r="J8" i="10" s="1"/>
  <c r="H9" i="10"/>
  <c r="H8" i="10" s="1"/>
  <c r="F9" i="10"/>
  <c r="D9" i="10"/>
  <c r="D8" i="10" s="1"/>
  <c r="F8" i="10"/>
  <c r="H134" i="10" l="1"/>
  <c r="H61" i="10"/>
  <c r="J137" i="10"/>
  <c r="I134" i="10"/>
  <c r="G61" i="10"/>
  <c r="D20" i="10"/>
  <c r="E61" i="10"/>
  <c r="I61" i="10"/>
  <c r="D53" i="10"/>
  <c r="D52" i="10" s="1"/>
  <c r="F52" i="10"/>
  <c r="G20" i="10"/>
  <c r="J24" i="10"/>
  <c r="J23" i="10" s="1"/>
  <c r="J20" i="10" s="1"/>
  <c r="J11" i="10" s="1"/>
  <c r="G100" i="10"/>
  <c r="G99" i="10" s="1"/>
  <c r="F119" i="10"/>
  <c r="D100" i="10"/>
  <c r="E100" i="10"/>
  <c r="E99" i="10" s="1"/>
  <c r="D15" i="10"/>
  <c r="I20" i="10"/>
  <c r="I11" i="10" s="1"/>
  <c r="D37" i="10"/>
  <c r="J102" i="10"/>
  <c r="J100" i="10" s="1"/>
  <c r="J134" i="10"/>
  <c r="E134" i="10"/>
  <c r="F142" i="10"/>
  <c r="H20" i="10"/>
  <c r="H11" i="10" s="1"/>
  <c r="E20" i="10"/>
  <c r="E11" i="10" s="1"/>
  <c r="G45" i="10"/>
  <c r="H100" i="10"/>
  <c r="H99" i="10" s="1"/>
  <c r="H98" i="10" s="1"/>
  <c r="I100" i="10"/>
  <c r="I99" i="10" s="1"/>
  <c r="I98" i="10" s="1"/>
  <c r="G134" i="10"/>
  <c r="J122" i="10"/>
  <c r="J121" i="10" s="1"/>
  <c r="J120" i="10" s="1"/>
  <c r="F121" i="10"/>
  <c r="D48" i="10"/>
  <c r="D45" i="10" s="1"/>
  <c r="F45" i="10"/>
  <c r="F23" i="10"/>
  <c r="F20" i="10" s="1"/>
  <c r="F11" i="10" s="1"/>
  <c r="F103" i="10"/>
  <c r="F102" i="10" s="1"/>
  <c r="F139" i="10"/>
  <c r="D121" i="10"/>
  <c r="D120" i="10" s="1"/>
  <c r="D99" i="10" s="1"/>
  <c r="D98" i="10" s="1"/>
  <c r="D20" i="8"/>
  <c r="D21" i="8"/>
  <c r="D22" i="8"/>
  <c r="D23" i="8"/>
  <c r="D24" i="8"/>
  <c r="D25" i="8"/>
  <c r="D26" i="8"/>
  <c r="D27" i="8"/>
  <c r="D28" i="8"/>
  <c r="D29" i="8"/>
  <c r="D30" i="8"/>
  <c r="D31" i="8"/>
  <c r="D32" i="8"/>
  <c r="D33" i="8"/>
  <c r="D34" i="8"/>
  <c r="D35" i="8"/>
  <c r="D36" i="8"/>
  <c r="D37" i="8"/>
  <c r="D38" i="8"/>
  <c r="D19" i="8"/>
  <c r="E18" i="8"/>
  <c r="F18" i="8"/>
  <c r="G18" i="8"/>
  <c r="H18" i="8"/>
  <c r="I18" i="8"/>
  <c r="J18" i="8"/>
  <c r="D44" i="8"/>
  <c r="D43" i="8"/>
  <c r="D42" i="8"/>
  <c r="D41" i="8"/>
  <c r="D40" i="8"/>
  <c r="D39" i="8"/>
  <c r="D11" i="10" l="1"/>
  <c r="D7" i="10" s="1"/>
  <c r="F100" i="10"/>
  <c r="G11" i="10"/>
  <c r="G98" i="10"/>
  <c r="E7" i="10"/>
  <c r="E98" i="10"/>
  <c r="F137" i="10"/>
  <c r="F134" i="10" s="1"/>
  <c r="J7" i="10"/>
  <c r="J99" i="10"/>
  <c r="J98" i="10" s="1"/>
  <c r="H7" i="10"/>
  <c r="G7" i="10"/>
  <c r="F7" i="10"/>
  <c r="I7" i="10"/>
  <c r="F120" i="10"/>
  <c r="B6" i="10"/>
  <c r="D18" i="8"/>
  <c r="F99" i="10" l="1"/>
  <c r="F98" i="10" s="1"/>
  <c r="D20" i="7"/>
  <c r="D21" i="7"/>
  <c r="D22" i="7"/>
  <c r="D23" i="7"/>
  <c r="D24" i="7"/>
  <c r="D25" i="7"/>
  <c r="D26" i="7"/>
  <c r="D27" i="7"/>
  <c r="D28" i="7"/>
  <c r="D29" i="7"/>
  <c r="D30" i="7"/>
  <c r="D31" i="7"/>
  <c r="D32" i="7"/>
  <c r="D33" i="7"/>
  <c r="D34" i="7"/>
  <c r="D35" i="7"/>
  <c r="D36" i="7"/>
  <c r="D37" i="7"/>
  <c r="D38" i="7"/>
  <c r="D39" i="7"/>
  <c r="D40" i="7"/>
  <c r="D41" i="7"/>
  <c r="D42" i="7"/>
  <c r="D43" i="7"/>
  <c r="D44" i="7"/>
  <c r="D19" i="7"/>
  <c r="D18" i="7" s="1"/>
  <c r="G18" i="7"/>
  <c r="H18" i="7"/>
  <c r="I18" i="7"/>
  <c r="J18" i="7"/>
  <c r="E18" i="7"/>
  <c r="D11" i="7" l="1"/>
  <c r="J6" i="7" l="1"/>
  <c r="I6" i="7"/>
  <c r="H6" i="7"/>
  <c r="G6" i="7"/>
  <c r="F6" i="7"/>
  <c r="E6" i="7"/>
</calcChain>
</file>

<file path=xl/comments1.xml><?xml version="1.0" encoding="utf-8"?>
<comments xmlns="http://schemas.openxmlformats.org/spreadsheetml/2006/main">
  <authors>
    <author>Author</author>
  </authors>
  <commentList>
    <comment ref="J13" authorId="0">
      <text>
        <r>
          <rPr>
            <b/>
            <sz val="9"/>
            <color indexed="81"/>
            <rFont val="Tahoma"/>
            <family val="2"/>
            <charset val="163"/>
          </rPr>
          <t>Author:</t>
        </r>
        <r>
          <rPr>
            <sz val="9"/>
            <color indexed="81"/>
            <rFont val="Tahoma"/>
            <family val="2"/>
            <charset val="163"/>
          </rPr>
          <t xml:space="preserve">
BHK</t>
        </r>
      </text>
    </comment>
    <comment ref="J27" authorId="0">
      <text>
        <r>
          <rPr>
            <b/>
            <sz val="9"/>
            <color indexed="81"/>
            <rFont val="Tahoma"/>
            <family val="2"/>
          </rPr>
          <t>Author:</t>
        </r>
        <r>
          <rPr>
            <sz val="9"/>
            <color indexed="81"/>
            <rFont val="Tahoma"/>
            <family val="2"/>
          </rPr>
          <t xml:space="preserve">
ONT: Bắc Hồng 0.15 ha; Nam Hồng 0.06 ha;</t>
        </r>
      </text>
    </comment>
    <comment ref="B74" authorId="0">
      <text>
        <r>
          <rPr>
            <b/>
            <sz val="9"/>
            <color indexed="81"/>
            <rFont val="Tahoma"/>
            <family val="2"/>
          </rPr>
          <t>Author:</t>
        </r>
        <r>
          <rPr>
            <sz val="9"/>
            <color indexed="81"/>
            <rFont val="Tahoma"/>
            <family val="2"/>
          </rPr>
          <t xml:space="preserve">
Có trong tờ trình bổ sung KHSDĐ tháng 8/2020 nhưng ko lấy vào đất lúa, </t>
        </r>
      </text>
    </comment>
    <comment ref="E76" authorId="0">
      <text>
        <r>
          <rPr>
            <b/>
            <sz val="9"/>
            <color indexed="81"/>
            <rFont val="Tahoma"/>
            <family val="2"/>
          </rPr>
          <t>Author:</t>
        </r>
        <r>
          <rPr>
            <sz val="9"/>
            <color indexed="81"/>
            <rFont val="Tahoma"/>
            <family val="2"/>
          </rPr>
          <t xml:space="preserve">
Đã thực hiện 600m2</t>
        </r>
      </text>
    </comment>
    <comment ref="E79" authorId="0">
      <text>
        <r>
          <rPr>
            <b/>
            <sz val="9"/>
            <color indexed="81"/>
            <rFont val="Tahoma"/>
            <family val="2"/>
          </rPr>
          <t>Author:</t>
        </r>
        <r>
          <rPr>
            <sz val="9"/>
            <color indexed="81"/>
            <rFont val="Tahoma"/>
            <family val="2"/>
          </rPr>
          <t xml:space="preserve">
Đã giao 0,18 ha lấy vào đất gì
</t>
        </r>
      </text>
    </comment>
    <comment ref="J101" authorId="0">
      <text>
        <r>
          <rPr>
            <b/>
            <sz val="9"/>
            <color indexed="81"/>
            <rFont val="Tahoma"/>
            <family val="2"/>
          </rPr>
          <t>Author:</t>
        </r>
        <r>
          <rPr>
            <sz val="9"/>
            <color indexed="81"/>
            <rFont val="Tahoma"/>
            <family val="2"/>
          </rPr>
          <t xml:space="preserve">
BCS</t>
        </r>
      </text>
    </comment>
    <comment ref="J111" authorId="0">
      <text>
        <r>
          <rPr>
            <b/>
            <sz val="9"/>
            <color indexed="81"/>
            <rFont val="Tahoma"/>
            <family val="2"/>
          </rPr>
          <t>Author:</t>
        </r>
        <r>
          <rPr>
            <sz val="9"/>
            <color indexed="81"/>
            <rFont val="Tahoma"/>
            <family val="2"/>
          </rPr>
          <t xml:space="preserve">
BCS</t>
        </r>
      </text>
    </comment>
    <comment ref="J112" authorId="0">
      <text>
        <r>
          <rPr>
            <b/>
            <sz val="9"/>
            <color indexed="81"/>
            <rFont val="Tahoma"/>
            <family val="2"/>
          </rPr>
          <t>Author:</t>
        </r>
        <r>
          <rPr>
            <sz val="9"/>
            <color indexed="81"/>
            <rFont val="Tahoma"/>
            <family val="2"/>
          </rPr>
          <t xml:space="preserve">
BHK</t>
        </r>
      </text>
    </comment>
    <comment ref="B114" authorId="0">
      <text>
        <r>
          <rPr>
            <b/>
            <sz val="9"/>
            <color indexed="81"/>
            <rFont val="Tahoma"/>
            <family val="2"/>
          </rPr>
          <t xml:space="preserve">Author:
</t>
        </r>
      </text>
    </comment>
    <comment ref="J114" authorId="0">
      <text>
        <r>
          <rPr>
            <b/>
            <sz val="9"/>
            <color indexed="81"/>
            <rFont val="Tahoma"/>
            <family val="2"/>
          </rPr>
          <t>Author:</t>
        </r>
        <r>
          <rPr>
            <sz val="9"/>
            <color indexed="81"/>
            <rFont val="Tahoma"/>
            <family val="2"/>
          </rPr>
          <t xml:space="preserve">
NTS</t>
        </r>
      </text>
    </comment>
    <comment ref="J119" authorId="0">
      <text>
        <r>
          <rPr>
            <b/>
            <sz val="9"/>
            <color indexed="81"/>
            <rFont val="Tahoma"/>
            <family val="2"/>
          </rPr>
          <t>Author:</t>
        </r>
        <r>
          <rPr>
            <sz val="9"/>
            <color indexed="81"/>
            <rFont val="Tahoma"/>
            <family val="2"/>
          </rPr>
          <t xml:space="preserve">
BCS</t>
        </r>
      </text>
    </comment>
    <comment ref="D127" authorId="0">
      <text>
        <r>
          <rPr>
            <b/>
            <sz val="9"/>
            <color indexed="81"/>
            <rFont val="Tahoma"/>
            <family val="2"/>
          </rPr>
          <t>Author:</t>
        </r>
        <r>
          <rPr>
            <sz val="9"/>
            <color indexed="81"/>
            <rFont val="Tahoma"/>
            <family val="2"/>
          </rPr>
          <t xml:space="preserve">
LUC</t>
        </r>
      </text>
    </comment>
    <comment ref="J127" authorId="0">
      <text>
        <r>
          <rPr>
            <b/>
            <sz val="9"/>
            <color indexed="81"/>
            <rFont val="Tahoma"/>
            <family val="2"/>
          </rPr>
          <t>Author:</t>
        </r>
        <r>
          <rPr>
            <sz val="9"/>
            <color indexed="81"/>
            <rFont val="Tahoma"/>
            <family val="2"/>
          </rPr>
          <t xml:space="preserve">
NKH</t>
        </r>
      </text>
    </comment>
    <comment ref="J136" authorId="0">
      <text>
        <r>
          <rPr>
            <b/>
            <sz val="9"/>
            <color indexed="81"/>
            <rFont val="Tahoma"/>
            <family val="2"/>
          </rPr>
          <t>Author:</t>
        </r>
        <r>
          <rPr>
            <sz val="9"/>
            <color indexed="81"/>
            <rFont val="Tahoma"/>
            <family val="2"/>
          </rPr>
          <t xml:space="preserve">
DTT</t>
        </r>
      </text>
    </comment>
    <comment ref="J138" authorId="0">
      <text>
        <r>
          <rPr>
            <b/>
            <sz val="9"/>
            <color indexed="81"/>
            <rFont val="Tahoma"/>
            <family val="2"/>
          </rPr>
          <t>Author:</t>
        </r>
        <r>
          <rPr>
            <sz val="9"/>
            <color indexed="81"/>
            <rFont val="Tahoma"/>
            <family val="2"/>
          </rPr>
          <t xml:space="preserve">
1.9(ONT); NTS(0.34); BCS(0.06);DGD(0.15); DTT(0.15)</t>
        </r>
      </text>
    </comment>
    <comment ref="J141" authorId="0">
      <text>
        <r>
          <rPr>
            <b/>
            <sz val="9"/>
            <color indexed="81"/>
            <rFont val="Tahoma"/>
            <family val="2"/>
          </rPr>
          <t>Author:</t>
        </r>
        <r>
          <rPr>
            <sz val="9"/>
            <color indexed="81"/>
            <rFont val="Tahoma"/>
            <family val="2"/>
          </rPr>
          <t xml:space="preserve">
CLN; ODT</t>
        </r>
      </text>
    </comment>
    <comment ref="J143" authorId="0">
      <text>
        <r>
          <rPr>
            <b/>
            <sz val="9"/>
            <color indexed="81"/>
            <rFont val="Tahoma"/>
            <family val="2"/>
          </rPr>
          <t>Author:</t>
        </r>
        <r>
          <rPr>
            <sz val="9"/>
            <color indexed="81"/>
            <rFont val="Tahoma"/>
            <family val="2"/>
          </rPr>
          <t xml:space="preserve">
ODT</t>
        </r>
      </text>
    </comment>
    <comment ref="J151" authorId="0">
      <text>
        <r>
          <rPr>
            <b/>
            <sz val="9"/>
            <color indexed="81"/>
            <rFont val="Tahoma"/>
            <family val="2"/>
          </rPr>
          <t>Author:</t>
        </r>
        <r>
          <rPr>
            <sz val="9"/>
            <color indexed="81"/>
            <rFont val="Tahoma"/>
            <family val="2"/>
          </rPr>
          <t xml:space="preserve">
LUC
</t>
        </r>
      </text>
    </comment>
  </commentList>
</comments>
</file>

<file path=xl/sharedStrings.xml><?xml version="1.0" encoding="utf-8"?>
<sst xmlns="http://schemas.openxmlformats.org/spreadsheetml/2006/main" count="1518" uniqueCount="506">
  <si>
    <t>Biểu 13/CH</t>
  </si>
  <si>
    <t>STT</t>
  </si>
  <si>
    <t>Chỉ tiêu sử dụng đất</t>
  </si>
  <si>
    <t>Mã</t>
  </si>
  <si>
    <t>Diện tích đầu kỳ năm 2020</t>
  </si>
  <si>
    <t>Cộng giảm</t>
  </si>
  <si>
    <t>Biến động tăng (+), giảm (-)</t>
  </si>
  <si>
    <t>Diện tích cuối kỳ năm 2021</t>
  </si>
  <si>
    <t>NNP</t>
  </si>
  <si>
    <t>LUA</t>
  </si>
  <si>
    <t>LUC</t>
  </si>
  <si>
    <t>HNK</t>
  </si>
  <si>
    <t>CLN</t>
  </si>
  <si>
    <t>RPH</t>
  </si>
  <si>
    <t>RDD</t>
  </si>
  <si>
    <t>RSX</t>
  </si>
  <si>
    <t>NTS</t>
  </si>
  <si>
    <t>NKH</t>
  </si>
  <si>
    <t>PNN</t>
  </si>
  <si>
    <t>CQP</t>
  </si>
  <si>
    <t>CAN</t>
  </si>
  <si>
    <t>SKK</t>
  </si>
  <si>
    <t>SKT</t>
  </si>
  <si>
    <t>SKN</t>
  </si>
  <si>
    <t>TMD</t>
  </si>
  <si>
    <t>SKC</t>
  </si>
  <si>
    <t>SKS</t>
  </si>
  <si>
    <t>DHT</t>
  </si>
  <si>
    <t>DVH</t>
  </si>
  <si>
    <t>DYT</t>
  </si>
  <si>
    <t>DGD</t>
  </si>
  <si>
    <t>DTT</t>
  </si>
  <si>
    <t>DKH</t>
  </si>
  <si>
    <t>DXH</t>
  </si>
  <si>
    <t>DGT</t>
  </si>
  <si>
    <t>DTL</t>
  </si>
  <si>
    <t>DNL</t>
  </si>
  <si>
    <t>DBV</t>
  </si>
  <si>
    <t>DCH</t>
  </si>
  <si>
    <t>DDT</t>
  </si>
  <si>
    <t>DDL</t>
  </si>
  <si>
    <t>DRA</t>
  </si>
  <si>
    <t>ONT</t>
  </si>
  <si>
    <t>ODT</t>
  </si>
  <si>
    <t>TSC</t>
  </si>
  <si>
    <t>DTS</t>
  </si>
  <si>
    <t>DNG</t>
  </si>
  <si>
    <t>TON</t>
  </si>
  <si>
    <t>NTD</t>
  </si>
  <si>
    <t>SKX</t>
  </si>
  <si>
    <t>DSH</t>
  </si>
  <si>
    <t>DKV</t>
  </si>
  <si>
    <t>TIN</t>
  </si>
  <si>
    <t>SON</t>
  </si>
  <si>
    <t>MNC</t>
  </si>
  <si>
    <t>PNK</t>
  </si>
  <si>
    <t>CSD</t>
  </si>
  <si>
    <t>TỔNG DTTN (1+2+3)</t>
  </si>
  <si>
    <t>Đất nông nghiệp</t>
  </si>
  <si>
    <t>1.1</t>
  </si>
  <si>
    <t>Đất trồng lúa</t>
  </si>
  <si>
    <t xml:space="preserve"> Trong đó: Đất chuyên lúa nước</t>
  </si>
  <si>
    <t>1.2</t>
  </si>
  <si>
    <t>Đất trồng cây hàng năm khác</t>
  </si>
  <si>
    <t>1.3</t>
  </si>
  <si>
    <t>Đất trồng cây lâu năm</t>
  </si>
  <si>
    <t>1.4</t>
  </si>
  <si>
    <t>Đất rừng phòng hộ</t>
  </si>
  <si>
    <t>1.5</t>
  </si>
  <si>
    <t>Đất rừng đặc dụng</t>
  </si>
  <si>
    <t>1.6</t>
  </si>
  <si>
    <t>Đất rừng sản xuất</t>
  </si>
  <si>
    <t>Đất nuôi trồng thủy sản</t>
  </si>
  <si>
    <t>1.8</t>
  </si>
  <si>
    <t>Đất nông nghiệp khác</t>
  </si>
  <si>
    <t>Đất phi nông nghiệp</t>
  </si>
  <si>
    <t>2.1</t>
  </si>
  <si>
    <t>Đất quốc phòng</t>
  </si>
  <si>
    <t>2.2</t>
  </si>
  <si>
    <t>Đất an ninh</t>
  </si>
  <si>
    <t>2.3</t>
  </si>
  <si>
    <t>Đất khu công nghiệp</t>
  </si>
  <si>
    <t>2.4</t>
  </si>
  <si>
    <t>Đất khu chế xuất</t>
  </si>
  <si>
    <t>2.5</t>
  </si>
  <si>
    <t>Đất cụm công nghiệp</t>
  </si>
  <si>
    <t>2.6</t>
  </si>
  <si>
    <t>Đất thương mại, dịch vụ</t>
  </si>
  <si>
    <t>2.7</t>
  </si>
  <si>
    <t>Đất cơ sở sản xuất phi nông nghiệp</t>
  </si>
  <si>
    <t>2.8</t>
  </si>
  <si>
    <t>Đất sử dụng cho hoạt động khoáng sản</t>
  </si>
  <si>
    <t>2.9</t>
  </si>
  <si>
    <t>Đất phát triển hạ tầng cấp quốc gia, cấp tỉnh, cấp huyện, cấp xã</t>
  </si>
  <si>
    <t>a</t>
  </si>
  <si>
    <t>Đất cơ sở văn hóa</t>
  </si>
  <si>
    <t>b</t>
  </si>
  <si>
    <t>Đất cơ sở y tế</t>
  </si>
  <si>
    <t>c</t>
  </si>
  <si>
    <t>Đất cơ sở giáo dục và đào tạo</t>
  </si>
  <si>
    <t>d</t>
  </si>
  <si>
    <t>Đất cơ sở thể dục thể thao</t>
  </si>
  <si>
    <t>e</t>
  </si>
  <si>
    <t>Đất cơ sở khoa học và công nghệ</t>
  </si>
  <si>
    <t>f</t>
  </si>
  <si>
    <t>Đất cơ sở dịch vụ xã hội</t>
  </si>
  <si>
    <t>g</t>
  </si>
  <si>
    <t>Đất giao thông</t>
  </si>
  <si>
    <t>h</t>
  </si>
  <si>
    <t>Đất thủy lợi</t>
  </si>
  <si>
    <t>k</t>
  </si>
  <si>
    <t>Đất công trình năng lượng</t>
  </si>
  <si>
    <t>l</t>
  </si>
  <si>
    <t>Đất công trình bưu chính, viễn thông</t>
  </si>
  <si>
    <t>m</t>
  </si>
  <si>
    <t>Đất chơ</t>
  </si>
  <si>
    <t>2.10</t>
  </si>
  <si>
    <t>Đất có di tích lịch sử - văn hóa</t>
  </si>
  <si>
    <t>2.11</t>
  </si>
  <si>
    <t>Đất danh lam thắng cảnh</t>
  </si>
  <si>
    <t>2.12</t>
  </si>
  <si>
    <t>Đất bãi thải, xử lý chất thải</t>
  </si>
  <si>
    <t>2.13</t>
  </si>
  <si>
    <t>Đất ở tại nông thôn</t>
  </si>
  <si>
    <t>2.14</t>
  </si>
  <si>
    <t>Đất ở tại đô thị</t>
  </si>
  <si>
    <t>2.15</t>
  </si>
  <si>
    <t>Đất xây dựng trụ sở cơ quan</t>
  </si>
  <si>
    <t>2.16</t>
  </si>
  <si>
    <t>Đất xây dựng trụ sở của tổ chức sự nghiệp</t>
  </si>
  <si>
    <t>2.17</t>
  </si>
  <si>
    <t>Đất xây dựng cơ sở ngoại giao</t>
  </si>
  <si>
    <t>2.18</t>
  </si>
  <si>
    <t>Đất cơ sở tôn giáo</t>
  </si>
  <si>
    <t>2.19</t>
  </si>
  <si>
    <t>Đất làm nghĩa trang, nghĩa địa, nhà tang lễ, nhà hỏa táng</t>
  </si>
  <si>
    <t>2.20</t>
  </si>
  <si>
    <t>Đất sản xuất vật liệu xây dựng, làm đồ gốm</t>
  </si>
  <si>
    <t>2.21</t>
  </si>
  <si>
    <t>Đất sinh hoạt cộng đồng</t>
  </si>
  <si>
    <t>Đất khu vui chơi, giải trí công cộng</t>
  </si>
  <si>
    <t>2.23</t>
  </si>
  <si>
    <t>Đất cơ sở tín ngưỡng</t>
  </si>
  <si>
    <t>2.24</t>
  </si>
  <si>
    <t>Đất sông, ngòi, kênh, rạch, suối</t>
  </si>
  <si>
    <t>2.25</t>
  </si>
  <si>
    <t>Đất có mặt nước chuyên dùng</t>
  </si>
  <si>
    <t>2.26</t>
  </si>
  <si>
    <t>Đất phi nông nghiệp khác</t>
  </si>
  <si>
    <t>Đất chưa sử dụng</t>
  </si>
  <si>
    <t>Cộng tăng</t>
  </si>
  <si>
    <t>Chu chuyển đất đai đến năm 2021</t>
  </si>
  <si>
    <t>CHU CHUYỂN ĐẤT ĐAI TRONG KẾ HOẠCH SỬ DỤNG ĐẤT NĂM 2021</t>
  </si>
  <si>
    <t>CỦA THỊ XÃ HỒNG LĨNH, TỈNH HÀ TĨNH</t>
  </si>
  <si>
    <t>1.7</t>
  </si>
  <si>
    <t>1</t>
  </si>
  <si>
    <t>2</t>
  </si>
  <si>
    <t>2.22</t>
  </si>
  <si>
    <t>3</t>
  </si>
  <si>
    <t>PHỤ LỤC</t>
  </si>
  <si>
    <t>HỆ THỐNG BIỂU TRONG KẾ HOẠCH SỬ DỤNG ĐẤT NĂM 2021 
CỦA THỊ XÃ HỒNG LĨNH</t>
  </si>
  <si>
    <t>Ký hiệu biểu</t>
  </si>
  <si>
    <t>Tên biểu</t>
  </si>
  <si>
    <t>Biểu 01/CH</t>
  </si>
  <si>
    <t>Hiện trạng sử dụng đất năm 2020 của Thị xã Hồng Lĩnh</t>
  </si>
  <si>
    <t>Biểu 02/CH</t>
  </si>
  <si>
    <t>Kết quả thực hiện quy hoạch sử dụng đất Thị xã Hồng Lĩnh từ ngày 01/01/2020 đến ngày 31/12/2020</t>
  </si>
  <si>
    <t>Biểu 06/CH</t>
  </si>
  <si>
    <t>Kế hoạch sử dụng đất năm 2021 của Thị xã Hồng Lĩnh</t>
  </si>
  <si>
    <t>Biểu 07/CH</t>
  </si>
  <si>
    <t>Kế hoạch chuyển mục đích sử dụng đất năm 2021 của Thị xã Hồng Lĩnh</t>
  </si>
  <si>
    <t>Biểu 08/CH</t>
  </si>
  <si>
    <t>Kế hoạch thu hồi đất năm 2021 của Thị xã Hồng Lĩnh</t>
  </si>
  <si>
    <t>Biểu 09/CH</t>
  </si>
  <si>
    <t>Kế hoạch đưa đất chưa sử dụng vào sử dụng năm 2021 của Thị xã Hồng Lĩnh</t>
  </si>
  <si>
    <t>Biểu 10/CH</t>
  </si>
  <si>
    <t>Danh mục các công trình, dự án thực hiện trong năm 2021 của Thị xã Hồng Lĩnh</t>
  </si>
  <si>
    <t>Chu chuyển đất đai trong kế hoạch sử dụng đất năm 2021 của Thị xã Hồng Lĩnh</t>
  </si>
  <si>
    <t>HIỆN TRẠNG SỬ DỤNG ĐẤT NĂM 2020 THỊ XÃ HỒNG LĨNH, TỈNH HÀ TĨNH</t>
  </si>
  <si>
    <t>Hiện trạng 2020</t>
  </si>
  <si>
    <t>Phân theo đơn vị hành chính (ha)</t>
  </si>
  <si>
    <t>Diện tích 
(ha)</t>
  </si>
  <si>
    <t>Cơ 
cấu (%)</t>
  </si>
  <si>
    <t>Phường Bắc Hồng</t>
  </si>
  <si>
    <t>Phường Đậu Liêu</t>
  </si>
  <si>
    <t>Phường Đức Thuận</t>
  </si>
  <si>
    <t>Phường Nam Hồng</t>
  </si>
  <si>
    <t>Phường Trung Lương</t>
  </si>
  <si>
    <t>Xã Thuận Lộc</t>
  </si>
  <si>
    <t>(a)</t>
  </si>
  <si>
    <t>(b)</t>
  </si>
  <si>
    <t>(c)</t>
  </si>
  <si>
    <t>(f)=(1)+…
+(17)</t>
  </si>
  <si>
    <t>(1)</t>
  </si>
  <si>
    <t>(2)</t>
  </si>
  <si>
    <t>(3)</t>
  </si>
  <si>
    <t>(4)</t>
  </si>
  <si>
    <t>(5)</t>
  </si>
  <si>
    <t>(6)</t>
  </si>
  <si>
    <t xml:space="preserve">TỔNG DTTN (1+2+3) </t>
  </si>
  <si>
    <t>Đất làm muối</t>
  </si>
  <si>
    <t>LMU</t>
  </si>
  <si>
    <t>Đất khu công nghệ cao*</t>
  </si>
  <si>
    <t>KCN</t>
  </si>
  <si>
    <t>Đất khu kinh tế*</t>
  </si>
  <si>
    <t>KKT</t>
  </si>
  <si>
    <t>Đất đô thị*</t>
  </si>
  <si>
    <t>KDT</t>
  </si>
  <si>
    <t>Ghi chú: * Không tổng hợp khi tính tổng diện tích tự nhiên</t>
  </si>
  <si>
    <t>4</t>
  </si>
  <si>
    <t>5</t>
  </si>
  <si>
    <t>6</t>
  </si>
  <si>
    <t>Phường
Bắc Hồng</t>
  </si>
  <si>
    <t>Phường
Đậu Liêu</t>
  </si>
  <si>
    <t>Phường
Đức Thuận</t>
  </si>
  <si>
    <t>Phường
Nam Hồng</t>
  </si>
  <si>
    <t>Phường
Trung Lương</t>
  </si>
  <si>
    <t>Xã
Thuận Lộc</t>
  </si>
  <si>
    <t>KẾT QUẢ THỰC HIỆN KẾ HOẠCH SỬ DỤNG ĐẤT THỊ XÃ HỒNG LĨNH
TỪ NGÀY 01/01/2020 ĐẾN NGÀY 31/12/2020</t>
  </si>
  <si>
    <t>Chỉ tiêu</t>
  </si>
  <si>
    <t>KHSDD năm 2020 được duyệt (ha)</t>
  </si>
  <si>
    <t>Kết quả thực hiện đến ngày 31/12/2020</t>
  </si>
  <si>
    <t>Diện tích (ha)</t>
  </si>
  <si>
    <t>So sánh</t>
  </si>
  <si>
    <t>Tăng (+), Giảm (-)</t>
  </si>
  <si>
    <t>Tỷ lệ (%)</t>
  </si>
  <si>
    <t>(6)=(5-4)</t>
  </si>
  <si>
    <t>(7)=(5/4)*100%</t>
  </si>
  <si>
    <t>TỔNG DTTN</t>
  </si>
  <si>
    <t xml:space="preserve"> Trong đó: Đất chuyên trồng lúa nước</t>
  </si>
  <si>
    <t>KẾ HOẠCH SỬ DỤNG ĐẤT NĂM 2021 CỦA THỊ XÃ HỒNG LĨNH, TỈNH HÀ TĨNH</t>
  </si>
  <si>
    <t>TT</t>
  </si>
  <si>
    <t>Kế hoạch năm 2021</t>
  </si>
  <si>
    <t>KẾ HOẠCH CHUYỂN MỤC ĐÍCH SỬ DỤNG ĐẤT NĂM 2021</t>
  </si>
  <si>
    <t>PHÂN BỔ ĐẾN TỪNG ĐƠN VỊ HÀNH CHÍNH CẤP PHƯỜNG CỦA THỊ XÃ HỒNG LĨNH, TỈNH HÀ TĨNH</t>
  </si>
  <si>
    <t>Tổng diện tích (ha)</t>
  </si>
  <si>
    <t>Đất nông nghiệp chuyển sang đất PNN</t>
  </si>
  <si>
    <t>NNP/PNN</t>
  </si>
  <si>
    <t>LUA/PNN</t>
  </si>
  <si>
    <t>Trong đó: Đất chuyên trồng lúa nước</t>
  </si>
  <si>
    <t>LUC/PNN</t>
  </si>
  <si>
    <t>HNK/PNN</t>
  </si>
  <si>
    <t>CLN/PNN</t>
  </si>
  <si>
    <t>RPH/PNN</t>
  </si>
  <si>
    <t>RDD/PNN</t>
  </si>
  <si>
    <t>RSX/PNN</t>
  </si>
  <si>
    <t>NTS/PNN</t>
  </si>
  <si>
    <t>LMU/PNN</t>
  </si>
  <si>
    <t>NKH/PNN</t>
  </si>
  <si>
    <t>Chuyển đổi cơ cấu sử dụng đất trong nội bộ đất nông nghiệp</t>
  </si>
  <si>
    <t>Trong đó:</t>
  </si>
  <si>
    <t>Đất trồng lúa chuyển sang đất nông nghiệp khác</t>
  </si>
  <si>
    <t>LUC/NKH</t>
  </si>
  <si>
    <t>Đất trồng cây hàng năm chuyển sang đất nông nghiệp khác</t>
  </si>
  <si>
    <t>HNK/NKH</t>
  </si>
  <si>
    <t>Đất rừng sản xuất chuyển sang đất nông nghiệp khác</t>
  </si>
  <si>
    <t>RSX/NKH</t>
  </si>
  <si>
    <t>Đất phi nông nghiệp không phải đất ở chuyển sang đất ở</t>
  </si>
  <si>
    <t>KẾ HOẠCH THU HỒI ĐẤT NĂM 2021</t>
  </si>
  <si>
    <t>(d)=(1)+…
+(17)</t>
  </si>
  <si>
    <t xml:space="preserve">Đất nông nghiệp </t>
  </si>
  <si>
    <t>KẾ HOẠCH ĐƯA ĐẤT CHƯA SỬ DỤNG VÀO SỬ DỤNG NĂM 2021</t>
  </si>
  <si>
    <t xml:space="preserve">Phân bổ đến từng đơn vị hành chính </t>
  </si>
  <si>
    <t>(d)=(1)+...+(17)</t>
  </si>
  <si>
    <t>s</t>
  </si>
  <si>
    <t>DANH MỤC CÔNG TRÌNH, DỰ ÁN THỰC HIỆN KẾ HOẠCH SỬ DỤNG ĐẤT NĂM 2021</t>
  </si>
  <si>
    <t xml:space="preserve">  THỊ XÃ HỒNG LĨNH - TỈNH HÀ TĨNH</t>
  </si>
  <si>
    <t xml:space="preserve">Tên công trình, dự án  </t>
  </si>
  <si>
    <t>Mã loại đất</t>
  </si>
  <si>
    <t>Diện tích quy hoạch</t>
  </si>
  <si>
    <t>Diện tích hiện trạng</t>
  </si>
  <si>
    <t>Diện tích tăng thêm (ha)</t>
  </si>
  <si>
    <t xml:space="preserve">Địa điểm </t>
  </si>
  <si>
    <t>Vị trí trên bản đồ</t>
  </si>
  <si>
    <t>Ghi chú</t>
  </si>
  <si>
    <t>Công trình, dự án ngoài QH</t>
  </si>
  <si>
    <t>CT,DA có trong danh mục QH nhưng không có trên bản đồ QH</t>
  </si>
  <si>
    <t>CT,DA có trong QH, có trên bản đồ nhưng thay đổi vị trí trên bản đồ KH</t>
  </si>
  <si>
    <t>CT,DA có trong QH, có trên bản đồ nhưng thay đổi loại đất</t>
  </si>
  <si>
    <t xml:space="preserve">Diện tích  </t>
  </si>
  <si>
    <t>Đất khác</t>
  </si>
  <si>
    <t>Đã được HDND thông qua</t>
  </si>
  <si>
    <t xml:space="preserve">Công trình mới </t>
  </si>
  <si>
    <t>(6)=(7)+(8)+(9)+(10)</t>
  </si>
  <si>
    <t>A</t>
  </si>
  <si>
    <t>CÔNG TRÌNH, DỰ ÁN CHUYỂN TIẾP TỪ KẾ HOẠCH NĂM 2020 (gồm 57 công trình, dự án)</t>
  </si>
  <si>
    <t>I</t>
  </si>
  <si>
    <t>CÔNG TRÌNH, DỰ ÁN QUỐC GIA VÀ THU HỒI KHÔNG PHẢI XIN PHÉP HĐND TỈNH</t>
  </si>
  <si>
    <t>Công trình, dự án mục đích quốc phòng, an ninh</t>
  </si>
  <si>
    <t>Thao trường bắn Ban CHQS thị xã</t>
  </si>
  <si>
    <t>TDP1, Phường Đậu Liêu</t>
  </si>
  <si>
    <t>TDP1</t>
  </si>
  <si>
    <t>II</t>
  </si>
  <si>
    <t>CÔNG TRÌNH, DỰ ÁN ĐÃ ĐƯỢC HỘI ĐỒNG NHÂN DÂN CẤP TỈNH CHẤP THUẬN</t>
  </si>
  <si>
    <t>Dự án trồng dâu nuôi tằm khu vực ngoài đê phường Trung Lương</t>
  </si>
  <si>
    <t>Khu vực ngoài đê phường Trung Lương</t>
  </si>
  <si>
    <t>Nghị quyết 256/NQ-HĐND ngày 08/12/2020</t>
  </si>
  <si>
    <t>Dự án trồng cỏ kết hợp chăn nuôi bò</t>
  </si>
  <si>
    <t>Thôn Hồng Lam, Xã Thuận Lộc</t>
  </si>
  <si>
    <t xml:space="preserve">Cụm công nghiệp Cổng Khánh 1 </t>
  </si>
  <si>
    <t>TDP8, Phường Đậu Liêu</t>
  </si>
  <si>
    <t>3.1</t>
  </si>
  <si>
    <t>TDP 8</t>
  </si>
  <si>
    <t>Cụm công nghiệp Cổng Khánh 2</t>
  </si>
  <si>
    <t>QH ĐẤT SKC, QĐ 3442 UBND TỈNH DT 35,06HA</t>
  </si>
  <si>
    <t>TDP8</t>
  </si>
  <si>
    <t xml:space="preserve">Cụm công nghiệp Nam Hồng </t>
  </si>
  <si>
    <t>P. Nam Hồng, TDP7 - P. Đậu Liêu</t>
  </si>
  <si>
    <t>3.2</t>
  </si>
  <si>
    <t>Cụm công nghiệp Trung Lương</t>
  </si>
  <si>
    <t>3.3</t>
  </si>
  <si>
    <t>PHÚC SƠN</t>
  </si>
  <si>
    <t>Đất phát triển hạ tầng</t>
  </si>
  <si>
    <t>2.3.1</t>
  </si>
  <si>
    <t>Đất cơ sở giáo dục - đào tạo</t>
  </si>
  <si>
    <t>Mở rộng trường mầm non Nam hồng</t>
  </si>
  <si>
    <t>2.3.2</t>
  </si>
  <si>
    <t>Đường trục chính trung tâm thị xã Hồng Lĩnh</t>
  </si>
  <si>
    <t>Phường Trung Lương, Phường Đức Thuận, phường Bắc Hồng</t>
  </si>
  <si>
    <t>Đường Thái Kính, phường Đậu Liêu, thị xã Hồng Lĩnh</t>
  </si>
  <si>
    <t>Hạ tầng giao thông kết nối trong và ngoài Cụm công nghiệp Cổng Khánh 1 (Đường vào CCN Cổng Khánh 1)</t>
  </si>
  <si>
    <t>Mở rộng đường đi chùa Hang</t>
  </si>
  <si>
    <t>Phường Bắc Hồng, phường Nam Hồng</t>
  </si>
  <si>
    <t>Nâng cấp tuyến đường Nguyễn Du, phường Đức Thuận</t>
  </si>
  <si>
    <t>TDP Thuận Hồng, Thuận Minh, phường Đức Thuận</t>
  </si>
  <si>
    <t>Đường vào bệnh viên Đa khoa Hồng Lĩnh</t>
  </si>
  <si>
    <t>TDP Đồng Thuận, Ngọc Sơn, p. Đức Thuận</t>
  </si>
  <si>
    <t>Xây dựng các tuyến đường chỉnh trang đô thị</t>
  </si>
  <si>
    <t>- Phường Trung Lương</t>
  </si>
  <si>
    <t>TDP Tuần Cầu, TDP Phúc Sơn, TDP Tiên Sơn</t>
  </si>
  <si>
    <t>- Phường Đậu Liêu</t>
  </si>
  <si>
    <t>- Phường Đức Thuận</t>
  </si>
  <si>
    <t>2.3.3</t>
  </si>
  <si>
    <t xml:space="preserve">Kè khe 2 bên bờ khe Bình Lạng </t>
  </si>
  <si>
    <t>Công trình tiêu năng và thoát lũ đuôi tràn Khe Dọc, thị xã Hồng Lĩnh</t>
  </si>
  <si>
    <t>Trung Lương; Đức Thuận</t>
  </si>
  <si>
    <t>2.3.4</t>
  </si>
  <si>
    <t>Dự án xây dựng đường dây và trạm biến áp 110 KVA Hồng Lĩnh</t>
  </si>
  <si>
    <t>Phường Nam Hồng; Thuận Lộc</t>
  </si>
  <si>
    <t>Xây dựng ĐZ, TBA chống quá tải và giảm tổn thất điện năng lưới điện các phường thuộc thị xã Hồng Lĩnh, tỉnh Hà Tĩnh năm 2020</t>
  </si>
  <si>
    <t>Phường Đức Thuận, phường Nam Hồng, phường Đậu Liêu</t>
  </si>
  <si>
    <t>Dự án đầu tư cơ sở kinh doanh vật liệu xây dựng, dịch vự vận tải và mua, bán máy móc thiết bị công trình Hồng Lĩnh tại phường Đậu Liêu, thị xã Hồng Lĩnh</t>
  </si>
  <si>
    <t>TDP1, phường Đậu Liêu</t>
  </si>
  <si>
    <t xml:space="preserve">Đất ở tại đô thị </t>
  </si>
  <si>
    <t>Đất ở phía Bắc đường Ngô Đức Kế (Đồng Vòng)</t>
  </si>
  <si>
    <t>TDP 7, Phường Bắc Hồng</t>
  </si>
  <si>
    <t>18.5</t>
  </si>
  <si>
    <t>tdp7</t>
  </si>
  <si>
    <t>Quy hoạch khu dân cư Đồng Thuận</t>
  </si>
  <si>
    <t>Tổ dân phố Đồng Thuận  phường Đức Thuận</t>
  </si>
  <si>
    <t>18.27</t>
  </si>
  <si>
    <t>Khu dân cư TDP 6  P. Đậu Liêu</t>
  </si>
  <si>
    <t>TDP 5, 6  P. Đậu Liêu</t>
  </si>
  <si>
    <t>có trên BĐQH k có danh mục</t>
  </si>
  <si>
    <t>Khu dân cư TDP 7 P. Bắc Hồng</t>
  </si>
  <si>
    <t>TDP 7 phường Bắc Hồng</t>
  </si>
  <si>
    <t>Đất trụ sở cơ quan</t>
  </si>
  <si>
    <t>Quy hoạch trụ sở Viện kiểm sát</t>
  </si>
  <si>
    <t>TDP 6, Phường Nam Hồng</t>
  </si>
  <si>
    <t>19.5</t>
  </si>
  <si>
    <t>Đất tôn giáo</t>
  </si>
  <si>
    <t>Mở rộng Di tích lịch sử - văn hóa chùa Long Đàm</t>
  </si>
  <si>
    <t>TDP Thuận Hồng, Phường Đức Thuận</t>
  </si>
  <si>
    <t>21.2</t>
  </si>
  <si>
    <t>THUẬN HỒNG</t>
  </si>
  <si>
    <t>Mở rộng nhà học giáo lý giáo xứ Tiếp Võ</t>
  </si>
  <si>
    <t>TDP 7, phường Nam Hồng</t>
  </si>
  <si>
    <t>Mở rộng Nhà văn hoá tổ dân phố Thuận Hoà</t>
  </si>
  <si>
    <t>Tổ dân phố Thuận Hoà phường Đức Thuận</t>
  </si>
  <si>
    <t>III</t>
  </si>
  <si>
    <t>CÁC CÔNG TRÌNH CÒN LẠI</t>
  </si>
  <si>
    <t>Cơ sở sản xuất nấm ăn, nấm dược liệu, vi tảo, trồng cây dược liệu và trồng dưa lưới trong nhà màng theo hướng công nghệ cao</t>
  </si>
  <si>
    <t>4.13 - TMD</t>
  </si>
  <si>
    <t xml:space="preserve">Khu đất thu hồi của Ban Xây dựng và Quản lý chợ Hồng Lĩnh </t>
  </si>
  <si>
    <t>TDP2,  Phường Nam Hồng</t>
  </si>
  <si>
    <t>4.6</t>
  </si>
  <si>
    <t>Khu đất thu hồi của Công ty CP Đầu tư và phát triển đô thị và khu công nghiệp</t>
  </si>
  <si>
    <t>TDP 10, Phường Bắc Hồng</t>
  </si>
  <si>
    <t>X</t>
  </si>
  <si>
    <t>TTPT QUỸ ĐẤT</t>
  </si>
  <si>
    <t>Khu đất thu hồi của Công ty Việt Hà</t>
  </si>
  <si>
    <t>TDP4, Phường Bắc Hồng</t>
  </si>
  <si>
    <t xml:space="preserve">Đất TMDV 2 bên đường QL1 (đường Quang Trung)  </t>
  </si>
  <si>
    <t>4.14</t>
  </si>
  <si>
    <t>Tổng kho kinh doanh VLXD</t>
  </si>
  <si>
    <t>Tổ dân phố 8, phường Đậu Liêu</t>
  </si>
  <si>
    <t>QH Đất TMDV phía Bắc QL8A theo QH xây dựng</t>
  </si>
  <si>
    <t>TDp Thuận Tiến, phường Đức Thuận</t>
  </si>
  <si>
    <t>4.20</t>
  </si>
  <si>
    <t>Cửa hàng xăng dầu Vũng Áng</t>
  </si>
  <si>
    <t>Nhà máy nước sạch Hồ Đá Bạc</t>
  </si>
  <si>
    <t>Dự án sản xuất kinh doanh (đấu giá)</t>
  </si>
  <si>
    <t>TDP 8, phường Đậu Liêu</t>
  </si>
  <si>
    <t>3.4</t>
  </si>
  <si>
    <t>Cầu Hồng Phúc</t>
  </si>
  <si>
    <t>Thôn Phúc Thuận, Xã Thuận Lộc</t>
  </si>
  <si>
    <t>phúc thuận</t>
  </si>
  <si>
    <t>Cầu Bãi Thẹn</t>
  </si>
  <si>
    <t xml:space="preserve">THUẬN TIẾN </t>
  </si>
  <si>
    <t>Tuyến đường Ngô Đức Kế kéo dài</t>
  </si>
  <si>
    <t>3.5</t>
  </si>
  <si>
    <t>Quy hoạch xen dắm các khu dân cư Đồi Cao, Thuận Trung, Thuận Sơn, Hồng Lam, Hồng Nguyệt</t>
  </si>
  <si>
    <t>17.12-&gt;17..15</t>
  </si>
  <si>
    <t>Hợp thức đất ở liền kề tại các thôn xã Thuận Lộc</t>
  </si>
  <si>
    <t>3.6</t>
  </si>
  <si>
    <t>Giao đất khu dân cư Đầu Dinh, Biển Trửa, Dăm Quan</t>
  </si>
  <si>
    <t>Tổ TP Tiên sơn, Phường Trung Lương</t>
  </si>
  <si>
    <t>24.12</t>
  </si>
  <si>
    <t>Giao đất khu dân cư TDP 1,2,5,6,7</t>
  </si>
  <si>
    <t>18.17</t>
  </si>
  <si>
    <t>Giao đất khu dân cư Thuận Hồng, Thuận An</t>
  </si>
  <si>
    <t>18.28</t>
  </si>
  <si>
    <t>Quy hoạch xen dắm đất ở tại TDP Thuận Tiến, Thuận An,  Ngọc Sơn, Thuận Hoà, phường Đức Thuận</t>
  </si>
  <si>
    <t>QH xen dắm đất ở TDP: 1,2,3,4,5,6,7,8,9,10 phường Bắc Hồng</t>
  </si>
  <si>
    <t>Quy hoạch xen dắm đất ở trên địa bàn phường Đậu Liêu</t>
  </si>
  <si>
    <t>Quy hoạch xen dắm TDP La Giang, TDP Tiên Sơn</t>
  </si>
  <si>
    <t>TDP La Giang, phường Trung Lương</t>
  </si>
  <si>
    <t>Quy hoach xen dắm đất ở tại Hội quán khối 2, 5, 9, 10 cũ, phường Nam Hồng</t>
  </si>
  <si>
    <t>18.9</t>
  </si>
  <si>
    <t>Đất ở phía Tây khu TTHC Phường (mới)  đồng Nhà Mưa, đồng Đưng</t>
  </si>
  <si>
    <t>18.12</t>
  </si>
  <si>
    <t>Hợp thức đất ở liền kề tại các phường</t>
  </si>
  <si>
    <t xml:space="preserve">Phường Bắc Hồng </t>
  </si>
  <si>
    <t>3.7</t>
  </si>
  <si>
    <t>Quy hoạch mở rộng khu di tích lịch sử chùa Đại Hùng</t>
  </si>
  <si>
    <t>TDP 7, Phường Đậu Liêu</t>
  </si>
  <si>
    <t>21.1</t>
  </si>
  <si>
    <t>Mở rộng nhà văn hóa TDP 6</t>
  </si>
  <si>
    <t>Đất nghĩa trang, nghĩa địa</t>
  </si>
  <si>
    <t xml:space="preserve">Nghĩa trang Vĩnh Hằng </t>
  </si>
  <si>
    <t>TDP8 - Phường Đậu Liêu</t>
  </si>
  <si>
    <t>22.3</t>
  </si>
  <si>
    <t>Khu du lịch sinh thái  Plarion Bắc Hồng</t>
  </si>
  <si>
    <t>4.1 đất TMD</t>
  </si>
  <si>
    <t>B</t>
  </si>
  <si>
    <t>CÔNG TRÌNH, DỰ ÁN MỚI NĂM 2021 (gồm 31 công trình, dự án)</t>
  </si>
  <si>
    <t>Đất ở</t>
  </si>
  <si>
    <t>Đất ở đô thị</t>
  </si>
  <si>
    <t>Giao đất khu dân cư phía Nam Bệnh viện</t>
  </si>
  <si>
    <t>P. Đức Thuận</t>
  </si>
  <si>
    <t>Chuyển mục đích sử dụng đất phát triển hạ tầng sang đất ở</t>
  </si>
  <si>
    <t>Trường MN Đậu Liêu (tổ dân phố 2)</t>
  </si>
  <si>
    <t>TDP 2, Phường Đậu Liêu</t>
  </si>
  <si>
    <t>Trạm y tế phường Đức Thuận (tổ dân phố Ngọc Sơn)</t>
  </si>
  <si>
    <t>TDP, Ngọc Sơn, phường Đức Thuận</t>
  </si>
  <si>
    <t>Chuyển mục đích sử dụng đất sang đất ở</t>
  </si>
  <si>
    <t xml:space="preserve"> </t>
  </si>
  <si>
    <t>Quy hoạch khu dân cư mới Đồng Mụ Bến</t>
  </si>
  <si>
    <t>Ph. Bắc Hồng</t>
  </si>
  <si>
    <t>Quy hoạch khu dân cư Xen Dắm TDP 7</t>
  </si>
  <si>
    <t>Quy hoạch khu dân cư mới TDP Thuận Tiến - Thuận An</t>
  </si>
  <si>
    <t>Ph. Đức Thuận</t>
  </si>
  <si>
    <t>Quy hoạch khu dân cư mới TDP Đồng thuận</t>
  </si>
  <si>
    <t>Quy hoạch khu nhà ở và TMDV từ khu đất thu hồi của Công ty CP sản xuất vật liệu xây dựng Thuận Lộc (ODT 6,76 ha, DGT 2,50 ha; DKV 3,37 ha; TMDV 1,94 ha)</t>
  </si>
  <si>
    <t>TDP 8, Phường Nam Hồng</t>
  </si>
  <si>
    <t>Giao đất khu dân cư phía Đông trường Giáo dục thường xuyên</t>
  </si>
  <si>
    <t xml:space="preserve"> Phường Nam Hồng</t>
  </si>
  <si>
    <t xml:space="preserve">QH KDC từ Khu đất thu hồi của Ban Xây dựng và Quản lý chợ Hồng Lĩnh </t>
  </si>
  <si>
    <t>QH KDC từ Khu đất thu hồi của Công ty Cổ phần Xây dựng đường bộ số 1 Hà Tĩnh (khu tập thể đội 3)</t>
  </si>
  <si>
    <t>Đấu giá đất ở đô thị cạnh đường Kinh Dương Vương (04 vị trí)</t>
  </si>
  <si>
    <t>Đất ở nông thôn</t>
  </si>
  <si>
    <t>Trường THCS Thuận Lộc (vị trí 1)</t>
  </si>
  <si>
    <t>Thôn Thuận Trung, xã Thuận Lộc</t>
  </si>
  <si>
    <t>Trường mầm non Thuận Lộc (vị trí 2)</t>
  </si>
  <si>
    <t>Thôn Chùa, xã Thuận Lộc</t>
  </si>
  <si>
    <t>Trường mầm non Thuận Lộc (vị trí 3)</t>
  </si>
  <si>
    <t>Thôn Thuận Sơn, xã Thuận Lộc</t>
  </si>
  <si>
    <t>Trường mầm non Thuận Lộc (vị trí 4)</t>
  </si>
  <si>
    <t>Thôn Hồng Nguyệt, xã Thuận Lộc</t>
  </si>
  <si>
    <t>Xây dựng nhà xưởng chế biến, chăn nuôi tằm của 
HTX trồng dâu nuôi tằm công nghệ cao Hồng Lĩnh</t>
  </si>
  <si>
    <t>Ph. Trung Lương</t>
  </si>
  <si>
    <t>IV</t>
  </si>
  <si>
    <t>QH Khu TMDV kết hợp nhà ở từ Khu đất thu hồi của Công ty Cổ phần Trung Đô (Trong đó: TMD 1,51; ODT 0,08)</t>
  </si>
  <si>
    <t>Tổ hợp kinh doanh dịch vụ vận tải đường bộ</t>
  </si>
  <si>
    <t>Đất thương mại dịch vụ (Đấu giá)</t>
  </si>
  <si>
    <t>TDP4, phường Đậu Liêu</t>
  </si>
  <si>
    <t>Cửa hàng xăng dầu và dịch vụ tổng hợp</t>
  </si>
  <si>
    <t>Trung tâm giới thiệu sản phẩm và chuỗi Logistic Victory</t>
  </si>
  <si>
    <t>V</t>
  </si>
  <si>
    <t>5.1</t>
  </si>
  <si>
    <t>Mở rộng xây dựng trường liên cấp 1-2 phường Đức Thuận.</t>
  </si>
  <si>
    <t>5.2</t>
  </si>
  <si>
    <t>Đường Nguyễn Thiếp</t>
  </si>
  <si>
    <t>xã Thuận Lộc; Ph. Nam Hồng</t>
  </si>
  <si>
    <t>Đường vành đai TX Hồng Lĩnh Hà Tĩnh (Đoạn QL 8 - Tiên Sơn) giai đoạn 1</t>
  </si>
  <si>
    <t>Ph. Trung Lương, Ph. Đức Thuận</t>
  </si>
  <si>
    <t>Nâng cấp, mở rộng các tuyến đường thực hiện chỉnh trang đô thị (11 tuyến)</t>
  </si>
  <si>
    <t>P. Đậu Liêu</t>
  </si>
  <si>
    <t>Nâng cấp mở rộng đường giao thông TDP 1,2, 6 .</t>
  </si>
  <si>
    <t>5.3</t>
  </si>
  <si>
    <t>Đất cơ sở năng lượng</t>
  </si>
  <si>
    <t>Dự án đường dây 110 kV  Hưng Đông - Can Lộc và Hưng Đông - Linh Cảm</t>
  </si>
  <si>
    <t>Phường Trung lương, P Bắc Hồng, P. Nam Hồng, P. Đậu Liêu</t>
  </si>
  <si>
    <t>5.4</t>
  </si>
  <si>
    <t>Đất bưu chính viễn thông</t>
  </si>
  <si>
    <t>Xây dựng các trạm BTS mạng di động Vinaphone trên địa bàn thị xã Hồng Lĩnh</t>
  </si>
  <si>
    <t>Phường Trung Lương, Đức Thuận, Bắc Hồng, Nam Hồng, Đậu Liêu và Xã Thuận Lộc</t>
  </si>
  <si>
    <t>VI</t>
  </si>
  <si>
    <t xml:space="preserve">Mở rộng nghĩa trang Ba Đại </t>
  </si>
  <si>
    <t>VIII</t>
  </si>
  <si>
    <t>Dự án chăn nuôi gà chất lượng cao thôn Hồng Lam</t>
  </si>
  <si>
    <t>Chuyển đất rừng sản xuất sang đất nông nghiệp khác (Hộ ông Bùi Trọng Ý)</t>
  </si>
  <si>
    <t>TDP 8, Phường Đậu Liêu</t>
  </si>
  <si>
    <r>
      <t>Xây dựng 1 lô xuất tuy</t>
    </r>
    <r>
      <rPr>
        <sz val="10"/>
        <color indexed="8"/>
        <rFont val="Calibri"/>
        <family val="2"/>
        <charset val="163"/>
      </rPr>
      <t xml:space="preserve"> </t>
    </r>
    <r>
      <rPr>
        <sz val="10"/>
        <color indexed="8"/>
        <rFont val="Times New Roman"/>
        <family val="1"/>
        <charset val="163"/>
      </rPr>
      <t>ến 35kV sau TBA 110kV Hồng Lĩnh</t>
    </r>
  </si>
  <si>
    <t>TDP Thuận Minh, Thuận An, Thuận Tiến, Thuận Hòa Phường Đức Thuận</t>
  </si>
  <si>
    <t>Quyết định 994/QĐ-UBND ngày 26/03/2020 của UBND tỉnh Hà Tĩnh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</si>
</sst>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0_);\(0\)"/>
    <numFmt numFmtId="166" formatCode="0.00_);\(0.00\)"/>
    <numFmt numFmtId="167" formatCode="0.0_);\(0.0\)"/>
    <numFmt numFmtId="168" formatCode="0.0"/>
  </numFmts>
  <fonts count="61" x14ac:knownFonts="1">
    <font>
      <sz val="11"/>
      <color theme="1"/>
      <name val="Arial"/>
      <family val="2"/>
      <scheme val="minor"/>
    </font>
    <font>
      <b/>
      <sz val="11"/>
      <color theme="1"/>
      <name val="Arial"/>
      <family val="2"/>
      <scheme val="minor"/>
    </font>
    <font>
      <sz val="11"/>
      <color theme="1"/>
      <name val="Times New Roman"/>
      <family val="1"/>
    </font>
    <font>
      <b/>
      <sz val="14"/>
      <color theme="1"/>
      <name val="Times New Roman"/>
      <family val="1"/>
    </font>
    <font>
      <b/>
      <i/>
      <sz val="11"/>
      <color theme="1"/>
      <name val="Arial"/>
      <family val="2"/>
      <scheme val="minor"/>
    </font>
    <font>
      <b/>
      <sz val="10"/>
      <color theme="1"/>
      <name val="Times New Roman"/>
      <family val="1"/>
    </font>
    <font>
      <sz val="10"/>
      <color theme="1"/>
      <name val="Times New Roman"/>
      <family val="1"/>
    </font>
    <font>
      <b/>
      <i/>
      <sz val="10"/>
      <color theme="1"/>
      <name val="Times New Roman"/>
      <family val="1"/>
    </font>
    <font>
      <sz val="11"/>
      <color theme="1"/>
      <name val="Arial"/>
      <family val="2"/>
      <scheme val="minor"/>
    </font>
    <font>
      <b/>
      <sz val="13"/>
      <name val="Times New Roman"/>
      <family val="1"/>
    </font>
    <font>
      <sz val="13"/>
      <name val="Times New Roman"/>
      <family val="1"/>
    </font>
    <font>
      <b/>
      <sz val="11"/>
      <color theme="1"/>
      <name val="Times New Roman"/>
      <family val="1"/>
    </font>
    <font>
      <b/>
      <sz val="12"/>
      <color theme="1"/>
      <name val="Times New Roman"/>
      <family val="1"/>
    </font>
    <font>
      <b/>
      <sz val="12"/>
      <name val="Times New Roman"/>
      <family val="1"/>
    </font>
    <font>
      <b/>
      <sz val="10"/>
      <name val="Times New Roman"/>
      <family val="1"/>
    </font>
    <font>
      <sz val="10"/>
      <name val="Times New Roman"/>
      <family val="1"/>
    </font>
    <font>
      <b/>
      <sz val="11"/>
      <name val="Times New Roman"/>
      <family val="1"/>
    </font>
    <font>
      <sz val="11"/>
      <name val="Times New Roman"/>
      <family val="1"/>
    </font>
    <font>
      <sz val="10"/>
      <name val="Arial"/>
      <family val="2"/>
    </font>
    <font>
      <i/>
      <sz val="10"/>
      <name val="Times New Roman"/>
      <family val="1"/>
    </font>
    <font>
      <sz val="12"/>
      <name val="Times New Roman"/>
      <family val="1"/>
    </font>
    <font>
      <sz val="11"/>
      <name val="VNI-Times"/>
    </font>
    <font>
      <b/>
      <sz val="8"/>
      <name val="Times New Roman"/>
      <family val="1"/>
    </font>
    <font>
      <sz val="8"/>
      <name val="Times New Roman"/>
      <family val="1"/>
    </font>
    <font>
      <i/>
      <sz val="8"/>
      <name val="Times New Roman"/>
      <family val="1"/>
    </font>
    <font>
      <b/>
      <sz val="7"/>
      <name val="Times New Roman"/>
      <family val="1"/>
    </font>
    <font>
      <sz val="10"/>
      <color theme="1"/>
      <name val="Times New Roman"/>
      <family val="2"/>
      <charset val="163"/>
    </font>
    <font>
      <sz val="10"/>
      <color indexed="8"/>
      <name val="Times New Roman"/>
      <family val="2"/>
      <charset val="163"/>
    </font>
    <font>
      <sz val="8"/>
      <name val="Times New Roman"/>
      <family val="1"/>
      <charset val="163"/>
    </font>
    <font>
      <i/>
      <sz val="10"/>
      <name val="Arial"/>
      <family val="2"/>
    </font>
    <font>
      <b/>
      <sz val="8"/>
      <name val="Times New Roman"/>
      <family val="1"/>
      <charset val="163"/>
    </font>
    <font>
      <i/>
      <sz val="8"/>
      <name val="Times New Roman"/>
      <family val="1"/>
      <charset val="163"/>
    </font>
    <font>
      <sz val="8"/>
      <color rgb="FFFF0000"/>
      <name val="Times New Roman"/>
      <family val="1"/>
    </font>
    <font>
      <sz val="9"/>
      <name val="Times New Roman"/>
      <family val="1"/>
    </font>
    <font>
      <b/>
      <sz val="9"/>
      <name val="Times New Roman"/>
      <family val="1"/>
    </font>
    <font>
      <i/>
      <sz val="9"/>
      <name val="Times New Roman"/>
      <family val="1"/>
    </font>
    <font>
      <sz val="12"/>
      <color theme="1"/>
      <name val="Arial"/>
      <family val="2"/>
      <scheme val="minor"/>
    </font>
    <font>
      <sz val="10"/>
      <name val="Arial"/>
      <family val="2"/>
      <charset val="163"/>
    </font>
    <font>
      <sz val="12"/>
      <color theme="1"/>
      <name val="Times New Roman"/>
      <family val="1"/>
      <charset val="163"/>
      <scheme val="major"/>
    </font>
    <font>
      <sz val="11"/>
      <color theme="1"/>
      <name val="Times New Roman"/>
      <family val="1"/>
      <charset val="163"/>
      <scheme val="major"/>
    </font>
    <font>
      <sz val="10"/>
      <name val="Times New Roman"/>
      <family val="1"/>
      <charset val="163"/>
    </font>
    <font>
      <sz val="12"/>
      <name val=".VnArial"/>
      <family val="2"/>
    </font>
    <font>
      <sz val="12"/>
      <color theme="1"/>
      <name val="Times New Roman"/>
      <family val="2"/>
      <charset val="163"/>
    </font>
    <font>
      <sz val="11"/>
      <color theme="1"/>
      <name val="Arial"/>
      <family val="2"/>
      <charset val="163"/>
      <scheme val="minor"/>
    </font>
    <font>
      <i/>
      <sz val="12"/>
      <name val="Times New Roman"/>
      <family val="1"/>
    </font>
    <font>
      <sz val="12"/>
      <name val=".VnTime"/>
      <family val="2"/>
    </font>
    <font>
      <b/>
      <i/>
      <sz val="12"/>
      <name val="Times New Roman"/>
      <family val="1"/>
    </font>
    <font>
      <b/>
      <sz val="9"/>
      <color indexed="81"/>
      <name val="Tahoma"/>
      <family val="2"/>
      <charset val="163"/>
    </font>
    <font>
      <sz val="9"/>
      <color indexed="81"/>
      <name val="Tahoma"/>
      <family val="2"/>
      <charset val="163"/>
    </font>
    <font>
      <b/>
      <sz val="9"/>
      <color indexed="81"/>
      <name val="Tahoma"/>
      <family val="2"/>
    </font>
    <font>
      <sz val="9"/>
      <color indexed="81"/>
      <name val="Tahoma"/>
      <family val="2"/>
    </font>
    <font>
      <sz val="10"/>
      <color theme="1"/>
      <name val="Arial"/>
      <family val="2"/>
      <scheme val="minor"/>
    </font>
    <font>
      <sz val="10"/>
      <color theme="1"/>
      <name val="Times New Roman"/>
      <family val="1"/>
      <charset val="163"/>
      <scheme val="major"/>
    </font>
    <font>
      <b/>
      <sz val="10"/>
      <name val="Times New Roman"/>
      <family val="1"/>
      <charset val="163"/>
    </font>
    <font>
      <b/>
      <i/>
      <sz val="10"/>
      <name val="Times New Roman"/>
      <family val="1"/>
    </font>
    <font>
      <sz val="10"/>
      <color theme="1"/>
      <name val="Times New Roman"/>
      <family val="1"/>
      <charset val="163"/>
    </font>
    <font>
      <sz val="10"/>
      <color indexed="8"/>
      <name val="Calibri"/>
      <family val="2"/>
      <charset val="163"/>
    </font>
    <font>
      <sz val="10"/>
      <color indexed="8"/>
      <name val="Times New Roman"/>
      <family val="1"/>
      <charset val="163"/>
    </font>
    <font>
      <b/>
      <sz val="10"/>
      <color theme="1"/>
      <name val="Times New Roman"/>
      <family val="1"/>
      <charset val="163"/>
    </font>
    <font>
      <sz val="14"/>
      <color theme="1"/>
      <name val="Times New Roman"/>
      <family val="1"/>
    </font>
    <font>
      <b/>
      <sz val="14"/>
      <name val="Times New Roman"/>
      <family val="1"/>
    </font>
  </fonts>
  <fills count="7">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rgb="FF000000"/>
      </right>
      <top/>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s>
  <cellStyleXfs count="21">
    <xf numFmtId="0" fontId="0" fillId="0" borderId="0"/>
    <xf numFmtId="43" fontId="8" fillId="0" borderId="0" applyFont="0" applyFill="0" applyBorder="0" applyAlignment="0" applyProtection="0"/>
    <xf numFmtId="0" fontId="21" fillId="0" borderId="0"/>
    <xf numFmtId="0" fontId="18" fillId="0" borderId="0"/>
    <xf numFmtId="0" fontId="26" fillId="0" borderId="0"/>
    <xf numFmtId="164" fontId="27" fillId="0" borderId="0" applyFont="0" applyFill="0" applyBorder="0" applyAlignment="0" applyProtection="0"/>
    <xf numFmtId="0" fontId="37" fillId="0" borderId="0"/>
    <xf numFmtId="0" fontId="18" fillId="0" borderId="0"/>
    <xf numFmtId="0" fontId="37" fillId="0" borderId="0"/>
    <xf numFmtId="0" fontId="37" fillId="0" borderId="0"/>
    <xf numFmtId="0" fontId="37" fillId="0" borderId="0"/>
    <xf numFmtId="0" fontId="37" fillId="0" borderId="0"/>
    <xf numFmtId="0" fontId="18" fillId="0" borderId="0"/>
    <xf numFmtId="0" fontId="41" fillId="0" borderId="0"/>
    <xf numFmtId="0" fontId="18" fillId="0" borderId="0"/>
    <xf numFmtId="0" fontId="8" fillId="0" borderId="0"/>
    <xf numFmtId="0" fontId="42" fillId="0" borderId="0"/>
    <xf numFmtId="0" fontId="42" fillId="0" borderId="0"/>
    <xf numFmtId="0" fontId="43" fillId="0" borderId="0"/>
    <xf numFmtId="0" fontId="37" fillId="0" borderId="0"/>
    <xf numFmtId="0" fontId="45" fillId="0" borderId="0"/>
  </cellStyleXfs>
  <cellXfs count="496">
    <xf numFmtId="0" fontId="0" fillId="0" borderId="0" xfId="0"/>
    <xf numFmtId="0" fontId="0" fillId="0" borderId="0" xfId="0" applyBorder="1"/>
    <xf numFmtId="0" fontId="2" fillId="0" borderId="0" xfId="0" applyFont="1" applyBorder="1" applyAlignment="1">
      <alignment vertical="center"/>
    </xf>
    <xf numFmtId="43" fontId="2" fillId="0" borderId="0" xfId="0" applyNumberFormat="1" applyFont="1" applyBorder="1" applyAlignment="1">
      <alignment vertical="center"/>
    </xf>
    <xf numFmtId="2" fontId="2" fillId="0" borderId="0" xfId="0" applyNumberFormat="1" applyFont="1" applyBorder="1" applyAlignment="1">
      <alignment vertical="center"/>
    </xf>
    <xf numFmtId="0" fontId="1" fillId="0" borderId="0" xfId="0" applyFont="1"/>
    <xf numFmtId="0" fontId="4"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xf>
    <xf numFmtId="43" fontId="5"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43" fontId="6" fillId="0" borderId="1" xfId="0" applyNumberFormat="1" applyFont="1" applyBorder="1" applyAlignment="1">
      <alignment vertical="center"/>
    </xf>
    <xf numFmtId="3" fontId="6" fillId="0" borderId="1" xfId="0" applyNumberFormat="1"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43" fontId="7" fillId="0" borderId="1" xfId="0" applyNumberFormat="1" applyFont="1" applyBorder="1" applyAlignment="1">
      <alignment vertical="center"/>
    </xf>
    <xf numFmtId="0" fontId="6" fillId="0" borderId="1" xfId="0" applyFont="1" applyBorder="1" applyAlignment="1">
      <alignment vertical="center" wrapText="1"/>
    </xf>
    <xf numFmtId="43" fontId="6" fillId="2" borderId="1" xfId="0" applyNumberFormat="1" applyFont="1" applyFill="1" applyBorder="1" applyAlignment="1">
      <alignment vertical="center"/>
    </xf>
    <xf numFmtId="43" fontId="7" fillId="2" borderId="1" xfId="0" applyNumberFormat="1" applyFont="1" applyFill="1" applyBorder="1" applyAlignment="1">
      <alignment vertical="center"/>
    </xf>
    <xf numFmtId="0" fontId="5" fillId="3" borderId="1" xfId="0" applyFont="1" applyFill="1" applyBorder="1" applyAlignment="1">
      <alignment horizontal="center" vertical="center"/>
    </xf>
    <xf numFmtId="43" fontId="5" fillId="3" borderId="1" xfId="0" applyNumberFormat="1" applyFont="1" applyFill="1" applyBorder="1" applyAlignment="1">
      <alignment vertical="center"/>
    </xf>
    <xf numFmtId="43" fontId="6" fillId="3" borderId="1" xfId="0" applyNumberFormat="1" applyFont="1" applyFill="1" applyBorder="1" applyAlignment="1">
      <alignment vertical="center"/>
    </xf>
    <xf numFmtId="43" fontId="7" fillId="3" borderId="1" xfId="0" applyNumberFormat="1" applyFont="1" applyFill="1" applyBorder="1" applyAlignment="1">
      <alignment vertical="center"/>
    </xf>
    <xf numFmtId="0" fontId="5" fillId="3" borderId="1" xfId="0" quotePrefix="1" applyFont="1" applyFill="1" applyBorder="1" applyAlignment="1">
      <alignment vertical="center"/>
    </xf>
    <xf numFmtId="0" fontId="5" fillId="3" borderId="1" xfId="0" applyFont="1" applyFill="1" applyBorder="1" applyAlignment="1">
      <alignment vertical="center"/>
    </xf>
    <xf numFmtId="0" fontId="1" fillId="3" borderId="0" xfId="0" applyFont="1" applyFill="1"/>
    <xf numFmtId="0" fontId="10" fillId="0" borderId="0" xfId="0" applyFont="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0" xfId="0" applyFont="1" applyAlignment="1">
      <alignment vertical="center"/>
    </xf>
    <xf numFmtId="0" fontId="2" fillId="0" borderId="0" xfId="0" applyFont="1"/>
    <xf numFmtId="43" fontId="2" fillId="0" borderId="0" xfId="0" applyNumberFormat="1" applyFont="1"/>
    <xf numFmtId="4" fontId="2" fillId="0" borderId="0" xfId="0" applyNumberFormat="1" applyFont="1"/>
    <xf numFmtId="0" fontId="2" fillId="0" borderId="0" xfId="0" applyFont="1" applyAlignment="1">
      <alignment horizontal="center"/>
    </xf>
    <xf numFmtId="0" fontId="11" fillId="0" borderId="0" xfId="0" applyFont="1"/>
    <xf numFmtId="0" fontId="14" fillId="0" borderId="0" xfId="0" applyFont="1" applyFill="1" applyBorder="1"/>
    <xf numFmtId="0" fontId="15" fillId="0" borderId="0" xfId="0" applyFont="1" applyFill="1"/>
    <xf numFmtId="0" fontId="14" fillId="0" borderId="1" xfId="0" applyFont="1" applyFill="1" applyBorder="1" applyAlignment="1">
      <alignment horizontal="center" vertical="center" wrapText="1"/>
    </xf>
    <xf numFmtId="0" fontId="15" fillId="0" borderId="0" xfId="0" applyFont="1" applyFill="1" applyAlignment="1">
      <alignment horizontal="center"/>
    </xf>
    <xf numFmtId="49" fontId="15" fillId="0" borderId="1" xfId="0" quotePrefix="1"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0" fontId="15" fillId="0" borderId="0" xfId="0" applyFont="1" applyFill="1" applyAlignment="1">
      <alignment horizontal="center" vertical="center"/>
    </xf>
    <xf numFmtId="0" fontId="14" fillId="0" borderId="1" xfId="0" applyFont="1" applyFill="1" applyBorder="1" applyAlignment="1">
      <alignment horizontal="center" vertical="center"/>
    </xf>
    <xf numFmtId="4" fontId="14" fillId="0" borderId="1" xfId="0" applyNumberFormat="1" applyFont="1" applyFill="1" applyBorder="1" applyAlignment="1">
      <alignment vertical="center"/>
    </xf>
    <xf numFmtId="4" fontId="14" fillId="0" borderId="1" xfId="0" applyNumberFormat="1" applyFont="1" applyFill="1" applyBorder="1"/>
    <xf numFmtId="43" fontId="14" fillId="0" borderId="1" xfId="1" applyFont="1" applyFill="1" applyBorder="1"/>
    <xf numFmtId="0" fontId="14" fillId="0" borderId="0" xfId="0" applyFont="1" applyFill="1"/>
    <xf numFmtId="0" fontId="14" fillId="0" borderId="1" xfId="0" applyFont="1" applyFill="1" applyBorder="1" applyAlignment="1">
      <alignment horizontal="left" vertical="center" wrapText="1"/>
    </xf>
    <xf numFmtId="43" fontId="14" fillId="0" borderId="1" xfId="1" applyFont="1" applyFill="1" applyBorder="1" applyAlignment="1">
      <alignment horizontal="right" vertical="center"/>
    </xf>
    <xf numFmtId="4" fontId="14" fillId="0" borderId="1" xfId="1" applyNumberFormat="1" applyFont="1" applyFill="1" applyBorder="1" applyAlignment="1">
      <alignment horizontal="right" vertical="center"/>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43" fontId="15" fillId="0" borderId="1" xfId="1" applyFont="1" applyFill="1" applyBorder="1" applyAlignment="1">
      <alignment horizontal="right" vertical="center"/>
    </xf>
    <xf numFmtId="4" fontId="15" fillId="0" borderId="1" xfId="1" applyNumberFormat="1" applyFont="1" applyFill="1" applyBorder="1" applyAlignment="1">
      <alignment horizontal="right" vertical="center"/>
    </xf>
    <xf numFmtId="43" fontId="15" fillId="0" borderId="0" xfId="0" applyNumberFormat="1" applyFont="1" applyFill="1"/>
    <xf numFmtId="0" fontId="19"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pplyProtection="1">
      <alignment horizontal="center"/>
      <protection locked="0"/>
    </xf>
    <xf numFmtId="0" fontId="15" fillId="0" borderId="1" xfId="0" applyFont="1" applyFill="1" applyBorder="1" applyAlignment="1" applyProtection="1">
      <alignment horizontal="left" vertical="center" wrapText="1"/>
      <protection locked="0"/>
    </xf>
    <xf numFmtId="43" fontId="15" fillId="0" borderId="1" xfId="1" applyFont="1" applyFill="1" applyBorder="1" applyAlignment="1">
      <alignment vertical="center"/>
    </xf>
    <xf numFmtId="43" fontId="15" fillId="0" borderId="1" xfId="0" applyNumberFormat="1" applyFont="1" applyFill="1" applyBorder="1" applyAlignment="1">
      <alignment vertical="center"/>
    </xf>
    <xf numFmtId="0" fontId="20" fillId="0" borderId="0" xfId="0" applyFont="1" applyFill="1"/>
    <xf numFmtId="0" fontId="15" fillId="0" borderId="1" xfId="2" applyFont="1" applyFill="1" applyBorder="1" applyAlignment="1">
      <alignment horizontal="left" vertical="center" wrapText="1"/>
    </xf>
    <xf numFmtId="0" fontId="13" fillId="0" borderId="0" xfId="0" applyFont="1" applyFill="1" applyBorder="1" applyAlignment="1"/>
    <xf numFmtId="0" fontId="22" fillId="0" borderId="0" xfId="0" applyFont="1" applyFill="1" applyBorder="1" applyAlignment="1">
      <alignment horizontal="left" vertical="center"/>
    </xf>
    <xf numFmtId="0" fontId="22" fillId="0" borderId="0" xfId="0" applyFont="1" applyFill="1" applyBorder="1"/>
    <xf numFmtId="43" fontId="22" fillId="0" borderId="0" xfId="1" applyFont="1" applyFill="1" applyBorder="1" applyAlignment="1">
      <alignment horizontal="center" vertical="center"/>
    </xf>
    <xf numFmtId="4" fontId="22" fillId="0" borderId="0" xfId="0" applyNumberFormat="1" applyFont="1" applyFill="1" applyBorder="1" applyAlignment="1">
      <alignment horizontal="center" vertical="center"/>
    </xf>
    <xf numFmtId="0" fontId="23" fillId="0" borderId="0" xfId="0" applyFont="1" applyFill="1"/>
    <xf numFmtId="0" fontId="23" fillId="0" borderId="0" xfId="0" applyFont="1" applyFill="1" applyBorder="1" applyAlignment="1">
      <alignment horizontal="center" vertical="center"/>
    </xf>
    <xf numFmtId="43" fontId="24" fillId="0" borderId="0" xfId="1" applyFont="1" applyFill="1" applyBorder="1" applyAlignment="1" applyProtection="1">
      <alignment horizontal="center"/>
      <protection locked="0"/>
    </xf>
    <xf numFmtId="43" fontId="23" fillId="0" borderId="0" xfId="1"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locked="0"/>
    </xf>
    <xf numFmtId="0" fontId="23" fillId="0" borderId="0" xfId="0" applyFont="1" applyFill="1" applyAlignment="1">
      <alignment horizontal="center" vertical="center"/>
    </xf>
    <xf numFmtId="43" fontId="25" fillId="0" borderId="1" xfId="1" applyFont="1" applyFill="1" applyBorder="1" applyAlignment="1">
      <alignment vertical="center"/>
    </xf>
    <xf numFmtId="43" fontId="25" fillId="0" borderId="1" xfId="1" applyFont="1" applyFill="1" applyBorder="1" applyAlignment="1">
      <alignment horizontal="right" vertical="center" wrapText="1"/>
    </xf>
    <xf numFmtId="0" fontId="22" fillId="0" borderId="0" xfId="0" applyFont="1" applyFill="1"/>
    <xf numFmtId="0" fontId="24" fillId="0" borderId="0" xfId="0" applyFont="1" applyFill="1"/>
    <xf numFmtId="0" fontId="25" fillId="0" borderId="1" xfId="4" applyFont="1" applyFill="1" applyBorder="1" applyAlignment="1">
      <alignment horizontal="center" wrapText="1"/>
    </xf>
    <xf numFmtId="0" fontId="25" fillId="0" borderId="1" xfId="4" applyFont="1" applyFill="1" applyBorder="1" applyAlignment="1">
      <alignment vertical="center" wrapText="1"/>
    </xf>
    <xf numFmtId="0" fontId="25" fillId="0" borderId="1" xfId="4" applyFont="1" applyFill="1" applyBorder="1" applyAlignment="1">
      <alignment horizontal="center" vertical="center" wrapText="1"/>
    </xf>
    <xf numFmtId="43" fontId="25" fillId="0" borderId="1" xfId="1" applyFont="1" applyFill="1" applyBorder="1" applyAlignment="1">
      <alignment vertical="center" wrapText="1"/>
    </xf>
    <xf numFmtId="164" fontId="25" fillId="0" borderId="1" xfId="5" applyFont="1" applyFill="1" applyBorder="1" applyAlignment="1">
      <alignment vertical="center" wrapText="1"/>
    </xf>
    <xf numFmtId="164" fontId="25" fillId="0" borderId="1" xfId="5" applyFont="1" applyFill="1" applyBorder="1" applyAlignment="1">
      <alignment vertical="center"/>
    </xf>
    <xf numFmtId="164" fontId="25" fillId="0" borderId="1" xfId="5" applyFont="1" applyFill="1" applyBorder="1" applyAlignment="1">
      <alignment horizontal="center" wrapText="1"/>
    </xf>
    <xf numFmtId="0" fontId="22" fillId="0" borderId="0" xfId="4" applyFont="1" applyFill="1" applyAlignment="1">
      <alignment vertical="center"/>
    </xf>
    <xf numFmtId="164" fontId="25" fillId="0" borderId="1" xfId="5" applyFont="1" applyFill="1" applyBorder="1" applyAlignment="1">
      <alignment horizontal="right" vertical="center" wrapText="1"/>
    </xf>
    <xf numFmtId="43" fontId="23" fillId="0" borderId="0" xfId="1" applyFont="1" applyFill="1" applyAlignment="1">
      <alignment vertical="center"/>
    </xf>
    <xf numFmtId="2" fontId="23" fillId="0" borderId="0" xfId="0" applyNumberFormat="1" applyFont="1" applyFill="1" applyAlignment="1">
      <alignment vertical="center"/>
    </xf>
    <xf numFmtId="43" fontId="23" fillId="0" borderId="0" xfId="0" applyNumberFormat="1" applyFont="1" applyFill="1"/>
    <xf numFmtId="43" fontId="23" fillId="0" borderId="0" xfId="1" applyFont="1" applyFill="1"/>
    <xf numFmtId="4" fontId="15" fillId="0" borderId="0" xfId="0" applyNumberFormat="1" applyFont="1" applyAlignment="1">
      <alignment vertical="center"/>
    </xf>
    <xf numFmtId="0" fontId="15" fillId="0" borderId="0" xfId="0" applyFont="1" applyAlignment="1">
      <alignment vertical="center"/>
    </xf>
    <xf numFmtId="0" fontId="18" fillId="0" borderId="0" xfId="0" applyFont="1"/>
    <xf numFmtId="0" fontId="15" fillId="0" borderId="0" xfId="0" applyFont="1"/>
    <xf numFmtId="0" fontId="28" fillId="0" borderId="10" xfId="0" applyFont="1" applyFill="1" applyBorder="1" applyAlignment="1" applyProtection="1">
      <alignment horizontal="center" vertical="center"/>
    </xf>
    <xf numFmtId="0" fontId="22" fillId="0" borderId="6" xfId="0" applyFont="1" applyFill="1" applyBorder="1" applyAlignment="1">
      <alignment horizontal="center" vertical="center"/>
    </xf>
    <xf numFmtId="0" fontId="22" fillId="0" borderId="6" xfId="0" applyFont="1" applyFill="1" applyBorder="1" applyAlignment="1">
      <alignment horizontal="left" vertical="center" wrapText="1"/>
    </xf>
    <xf numFmtId="43" fontId="22" fillId="0" borderId="6" xfId="1" applyFont="1" applyFill="1" applyBorder="1" applyAlignment="1">
      <alignment vertical="center"/>
    </xf>
    <xf numFmtId="4" fontId="22" fillId="0" borderId="6" xfId="0" applyNumberFormat="1" applyFont="1" applyFill="1" applyBorder="1" applyAlignment="1">
      <alignment vertical="center"/>
    </xf>
    <xf numFmtId="0" fontId="14" fillId="0" borderId="0" xfId="0" applyFont="1"/>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43" fontId="23" fillId="0" borderId="1" xfId="1" applyFont="1" applyFill="1" applyBorder="1" applyAlignment="1">
      <alignment vertical="center"/>
    </xf>
    <xf numFmtId="4" fontId="23" fillId="0" borderId="1" xfId="0" applyNumberFormat="1" applyFont="1" applyFill="1" applyBorder="1" applyAlignment="1">
      <alignment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4" fontId="24" fillId="0" borderId="1" xfId="0" applyNumberFormat="1" applyFont="1" applyFill="1" applyBorder="1" applyAlignment="1">
      <alignment vertical="center"/>
    </xf>
    <xf numFmtId="0" fontId="19" fillId="4" borderId="0" xfId="0" applyFont="1" applyFill="1"/>
    <xf numFmtId="43" fontId="23" fillId="4" borderId="1" xfId="1" applyFont="1" applyFill="1" applyBorder="1" applyAlignment="1">
      <alignment vertical="center"/>
    </xf>
    <xf numFmtId="4" fontId="23" fillId="4" borderId="1" xfId="0" applyNumberFormat="1" applyFont="1" applyFill="1" applyBorder="1" applyAlignment="1">
      <alignment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4" fontId="22" fillId="0" borderId="1" xfId="0" applyNumberFormat="1" applyFont="1" applyFill="1" applyBorder="1" applyAlignment="1">
      <alignment vertical="center"/>
    </xf>
    <xf numFmtId="4" fontId="22" fillId="4" borderId="1" xfId="0" applyNumberFormat="1" applyFont="1" applyFill="1" applyBorder="1" applyAlignment="1">
      <alignment vertical="center"/>
    </xf>
    <xf numFmtId="0" fontId="23" fillId="0" borderId="1" xfId="0" applyFont="1" applyFill="1" applyBorder="1" applyAlignment="1">
      <alignment vertical="center"/>
    </xf>
    <xf numFmtId="43" fontId="23" fillId="0" borderId="1" xfId="0" applyNumberFormat="1" applyFont="1" applyFill="1" applyBorder="1" applyAlignment="1">
      <alignment vertical="center"/>
    </xf>
    <xf numFmtId="0" fontId="29" fillId="0" borderId="0" xfId="0" applyFont="1"/>
    <xf numFmtId="0" fontId="22" fillId="0" borderId="1" xfId="0" applyFont="1" applyFill="1" applyBorder="1" applyAlignment="1">
      <alignment vertical="center" wrapText="1"/>
    </xf>
    <xf numFmtId="0" fontId="22" fillId="0" borderId="1" xfId="0" applyFont="1" applyFill="1" applyBorder="1"/>
    <xf numFmtId="4" fontId="23" fillId="0" borderId="1" xfId="0" applyNumberFormat="1" applyFont="1" applyFill="1" applyBorder="1" applyAlignment="1">
      <alignment horizontal="right" vertical="center"/>
    </xf>
    <xf numFmtId="0" fontId="18" fillId="0" borderId="0" xfId="0" applyFont="1" applyAlignment="1">
      <alignment horizontal="center" vertical="center"/>
    </xf>
    <xf numFmtId="0" fontId="15" fillId="4" borderId="0" xfId="0" applyFont="1" applyFill="1" applyAlignment="1">
      <alignment vertical="center"/>
    </xf>
    <xf numFmtId="49" fontId="23" fillId="4" borderId="1" xfId="0" quotePrefix="1" applyNumberFormat="1" applyFont="1" applyFill="1" applyBorder="1" applyAlignment="1">
      <alignment horizontal="center" vertical="center"/>
    </xf>
    <xf numFmtId="49" fontId="23" fillId="4" borderId="1" xfId="0" applyNumberFormat="1" applyFont="1" applyFill="1" applyBorder="1" applyAlignment="1">
      <alignment horizontal="center" vertical="center"/>
    </xf>
    <xf numFmtId="49" fontId="23" fillId="4" borderId="1" xfId="0" quotePrefix="1" applyNumberFormat="1" applyFont="1" applyFill="1" applyBorder="1" applyAlignment="1">
      <alignment horizontal="center" vertical="center" wrapText="1"/>
    </xf>
    <xf numFmtId="49" fontId="28" fillId="0" borderId="1" xfId="0" quotePrefix="1" applyNumberFormat="1" applyFont="1" applyFill="1" applyBorder="1" applyAlignment="1">
      <alignment horizontal="center" vertical="center"/>
    </xf>
    <xf numFmtId="0" fontId="15" fillId="4" borderId="0" xfId="0" applyFont="1" applyFill="1" applyAlignment="1">
      <alignment horizontal="center" vertical="center"/>
    </xf>
    <xf numFmtId="0" fontId="23" fillId="4" borderId="1" xfId="0" applyFont="1" applyFill="1" applyBorder="1" applyAlignment="1">
      <alignment horizontal="center" vertical="center"/>
    </xf>
    <xf numFmtId="43" fontId="28" fillId="0" borderId="1" xfId="1" applyFont="1" applyFill="1" applyBorder="1" applyAlignment="1">
      <alignment vertical="center"/>
    </xf>
    <xf numFmtId="0" fontId="24" fillId="4" borderId="1" xfId="0" applyFont="1" applyFill="1" applyBorder="1" applyAlignment="1">
      <alignment horizontal="center" vertical="center"/>
    </xf>
    <xf numFmtId="43" fontId="24" fillId="4" borderId="1" xfId="1" applyFont="1" applyFill="1" applyBorder="1" applyAlignment="1">
      <alignment vertical="center"/>
    </xf>
    <xf numFmtId="43" fontId="31" fillId="0" borderId="1" xfId="1" applyFont="1" applyFill="1" applyBorder="1" applyAlignment="1">
      <alignment vertical="center"/>
    </xf>
    <xf numFmtId="0" fontId="22" fillId="4" borderId="1" xfId="0" applyFont="1" applyFill="1" applyBorder="1" applyAlignment="1">
      <alignment horizontal="center" vertical="center"/>
    </xf>
    <xf numFmtId="0" fontId="22" fillId="4" borderId="1" xfId="0" applyFont="1" applyFill="1" applyBorder="1" applyAlignment="1">
      <alignment horizontal="left" vertical="center" wrapText="1"/>
    </xf>
    <xf numFmtId="43" fontId="22" fillId="4" borderId="1" xfId="1" applyFont="1" applyFill="1" applyBorder="1" applyAlignment="1">
      <alignment vertical="center"/>
    </xf>
    <xf numFmtId="0" fontId="23" fillId="4" borderId="1" xfId="0" applyFont="1" applyFill="1" applyBorder="1" applyAlignment="1">
      <alignment horizontal="left" vertical="center" wrapText="1"/>
    </xf>
    <xf numFmtId="4" fontId="23" fillId="4" borderId="1" xfId="0" applyNumberFormat="1" applyFont="1" applyFill="1" applyBorder="1" applyAlignment="1">
      <alignment horizontal="right" vertical="center"/>
    </xf>
    <xf numFmtId="4" fontId="32" fillId="4" borderId="1" xfId="0" applyNumberFormat="1" applyFont="1" applyFill="1" applyBorder="1" applyAlignment="1">
      <alignment horizontal="right" vertical="center"/>
    </xf>
    <xf numFmtId="4" fontId="23" fillId="0" borderId="1" xfId="0" applyNumberFormat="1" applyFont="1" applyFill="1" applyBorder="1" applyAlignment="1">
      <alignment horizontal="right" vertical="center" wrapText="1"/>
    </xf>
    <xf numFmtId="4" fontId="23" fillId="4" borderId="1" xfId="0" applyNumberFormat="1" applyFont="1" applyFill="1" applyBorder="1" applyAlignment="1">
      <alignment horizontal="right" vertical="center" wrapText="1"/>
    </xf>
    <xf numFmtId="0" fontId="23" fillId="4" borderId="1" xfId="2" applyFont="1" applyFill="1" applyBorder="1" applyAlignment="1">
      <alignment horizontal="left" vertical="center" wrapText="1"/>
    </xf>
    <xf numFmtId="4" fontId="22" fillId="0" borderId="1" xfId="0" applyNumberFormat="1" applyFont="1" applyFill="1" applyBorder="1" applyAlignment="1">
      <alignment horizontal="right" vertical="center"/>
    </xf>
    <xf numFmtId="2" fontId="22" fillId="0" borderId="1" xfId="0" applyNumberFormat="1" applyFont="1" applyFill="1" applyBorder="1" applyAlignment="1">
      <alignment horizontal="right" vertical="center"/>
    </xf>
    <xf numFmtId="0" fontId="5" fillId="0" borderId="1" xfId="0" quotePrefix="1" applyFont="1" applyBorder="1" applyAlignment="1">
      <alignment vertical="center"/>
    </xf>
    <xf numFmtId="164" fontId="5" fillId="0" borderId="1" xfId="0" applyNumberFormat="1" applyFont="1" applyBorder="1" applyAlignment="1">
      <alignment vertical="center"/>
    </xf>
    <xf numFmtId="49" fontId="15" fillId="0" borderId="1" xfId="0" quotePrefix="1" applyNumberFormat="1" applyFont="1" applyFill="1" applyBorder="1" applyAlignment="1">
      <alignment horizontal="center" vertical="center" wrapText="1"/>
    </xf>
    <xf numFmtId="43" fontId="14" fillId="0" borderId="1" xfId="1" applyFont="1" applyFill="1" applyBorder="1" applyAlignment="1">
      <alignment vertical="center"/>
    </xf>
    <xf numFmtId="43" fontId="14" fillId="0" borderId="1" xfId="1" applyFont="1" applyFill="1" applyBorder="1" applyAlignment="1">
      <alignment horizontal="right" vertical="center" wrapText="1"/>
    </xf>
    <xf numFmtId="0" fontId="14" fillId="0" borderId="1" xfId="3" applyFont="1" applyFill="1" applyBorder="1" applyAlignment="1">
      <alignment horizontal="center" vertical="center"/>
    </xf>
    <xf numFmtId="0" fontId="14" fillId="0" borderId="1" xfId="3" applyFont="1" applyFill="1" applyBorder="1" applyAlignment="1">
      <alignment horizontal="left" vertical="center" wrapText="1"/>
    </xf>
    <xf numFmtId="0" fontId="15" fillId="0" borderId="1" xfId="3" applyFont="1" applyFill="1" applyBorder="1" applyAlignment="1">
      <alignment horizontal="center" vertical="center"/>
    </xf>
    <xf numFmtId="0" fontId="15" fillId="0" borderId="1" xfId="3" applyFont="1" applyFill="1" applyBorder="1" applyAlignment="1">
      <alignment horizontal="left" vertical="center" wrapText="1"/>
    </xf>
    <xf numFmtId="4" fontId="15" fillId="0" borderId="1" xfId="0" applyNumberFormat="1" applyFont="1" applyFill="1" applyBorder="1" applyAlignment="1">
      <alignment horizontal="right" vertical="center"/>
    </xf>
    <xf numFmtId="0" fontId="19" fillId="0" borderId="1" xfId="3" applyFont="1" applyFill="1" applyBorder="1" applyAlignment="1">
      <alignment horizontal="center" vertical="center"/>
    </xf>
    <xf numFmtId="0" fontId="19" fillId="0" borderId="1" xfId="3" applyFont="1" applyFill="1" applyBorder="1" applyAlignment="1" applyProtection="1">
      <alignment horizontal="left" vertical="center" wrapText="1"/>
      <protection locked="0"/>
    </xf>
    <xf numFmtId="3" fontId="19" fillId="0" borderId="1" xfId="3" applyNumberFormat="1" applyFont="1" applyFill="1" applyBorder="1" applyAlignment="1" applyProtection="1">
      <alignment horizontal="center" vertical="center"/>
      <protection locked="0"/>
    </xf>
    <xf numFmtId="43" fontId="19" fillId="0" borderId="1" xfId="0" applyNumberFormat="1" applyFont="1" applyFill="1" applyBorder="1" applyAlignment="1">
      <alignment horizontal="right" vertical="center"/>
    </xf>
    <xf numFmtId="0" fontId="15" fillId="0" borderId="1" xfId="3" applyFont="1" applyFill="1" applyBorder="1" applyAlignment="1" applyProtection="1">
      <alignment horizontal="left" vertical="center" wrapText="1"/>
      <protection locked="0"/>
    </xf>
    <xf numFmtId="3" fontId="15" fillId="0" borderId="1" xfId="3" applyNumberFormat="1" applyFont="1" applyFill="1" applyBorder="1" applyAlignment="1" applyProtection="1">
      <alignment horizontal="center" vertical="center"/>
      <protection locked="0"/>
    </xf>
    <xf numFmtId="2" fontId="15" fillId="0" borderId="1" xfId="1" applyNumberFormat="1" applyFont="1" applyFill="1" applyBorder="1" applyAlignment="1">
      <alignment vertical="center"/>
    </xf>
    <xf numFmtId="4" fontId="15" fillId="0" borderId="1" xfId="0" applyNumberFormat="1" applyFont="1" applyFill="1" applyBorder="1" applyAlignment="1">
      <alignment vertical="center"/>
    </xf>
    <xf numFmtId="4" fontId="14" fillId="0" borderId="1"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0" fontId="19" fillId="0" borderId="1" xfId="3" applyFont="1" applyFill="1" applyBorder="1" applyAlignment="1">
      <alignment horizontal="left" vertical="center" wrapText="1"/>
    </xf>
    <xf numFmtId="0" fontId="19" fillId="0" borderId="1" xfId="3" applyFont="1" applyFill="1" applyBorder="1" applyAlignment="1">
      <alignment horizontal="center"/>
    </xf>
    <xf numFmtId="4" fontId="15" fillId="0" borderId="1" xfId="0" applyNumberFormat="1" applyFont="1" applyFill="1" applyBorder="1" applyAlignment="1">
      <alignment horizontal="right" vertical="center" wrapText="1"/>
    </xf>
    <xf numFmtId="2" fontId="14" fillId="0" borderId="1" xfId="0" applyNumberFormat="1" applyFont="1" applyFill="1" applyBorder="1" applyAlignment="1">
      <alignment vertical="center"/>
    </xf>
    <xf numFmtId="0" fontId="16" fillId="0" borderId="0" xfId="0" applyFont="1" applyBorder="1"/>
    <xf numFmtId="0" fontId="16" fillId="4" borderId="0" xfId="0" applyFont="1" applyFill="1" applyBorder="1"/>
    <xf numFmtId="0" fontId="16" fillId="0" borderId="0" xfId="0" applyFont="1" applyFill="1" applyBorder="1"/>
    <xf numFmtId="0" fontId="17" fillId="0" borderId="0" xfId="0" applyFont="1"/>
    <xf numFmtId="0" fontId="33" fillId="0" borderId="0" xfId="0" applyFont="1"/>
    <xf numFmtId="0" fontId="28" fillId="5" borderId="10" xfId="0" applyFont="1" applyFill="1" applyBorder="1" applyAlignment="1" applyProtection="1">
      <alignment horizontal="center" vertical="center"/>
    </xf>
    <xf numFmtId="0" fontId="28" fillId="5" borderId="13" xfId="0" applyFont="1" applyFill="1" applyBorder="1" applyAlignment="1" applyProtection="1">
      <alignment horizontal="center" vertical="center"/>
    </xf>
    <xf numFmtId="0" fontId="33" fillId="0" borderId="0" xfId="0" applyFont="1" applyAlignment="1">
      <alignment horizontal="center"/>
    </xf>
    <xf numFmtId="43" fontId="33" fillId="0" borderId="0" xfId="0" applyNumberFormat="1" applyFont="1" applyAlignment="1">
      <alignment horizontal="center"/>
    </xf>
    <xf numFmtId="49" fontId="23" fillId="0" borderId="1" xfId="0" quotePrefix="1" applyNumberFormat="1" applyFont="1" applyBorder="1" applyAlignment="1">
      <alignment horizontal="center" vertical="center"/>
    </xf>
    <xf numFmtId="49" fontId="23" fillId="0" borderId="1" xfId="0" applyNumberFormat="1" applyFont="1" applyBorder="1" applyAlignment="1">
      <alignment horizontal="center" vertical="center"/>
    </xf>
    <xf numFmtId="49" fontId="23" fillId="0" borderId="2" xfId="0" quotePrefix="1"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49" fontId="23" fillId="0" borderId="1" xfId="0" quotePrefix="1" applyNumberFormat="1" applyFont="1" applyFill="1" applyBorder="1" applyAlignment="1">
      <alignment horizontal="center" vertical="center"/>
    </xf>
    <xf numFmtId="0" fontId="33" fillId="0" borderId="0" xfId="0" applyFont="1" applyAlignment="1">
      <alignment horizontal="center" vertical="center"/>
    </xf>
    <xf numFmtId="0" fontId="22" fillId="5" borderId="11" xfId="0" applyFont="1" applyFill="1" applyBorder="1" applyAlignment="1">
      <alignment horizontal="center" vertical="center"/>
    </xf>
    <xf numFmtId="43" fontId="22" fillId="0" borderId="1" xfId="1" applyFont="1" applyFill="1" applyBorder="1" applyAlignment="1">
      <alignment vertical="center"/>
    </xf>
    <xf numFmtId="0" fontId="34" fillId="5" borderId="0" xfId="0" applyFont="1" applyFill="1"/>
    <xf numFmtId="0" fontId="23" fillId="5" borderId="14" xfId="0" applyFont="1" applyFill="1" applyBorder="1" applyAlignment="1">
      <alignment horizontal="center" vertical="center"/>
    </xf>
    <xf numFmtId="43" fontId="23" fillId="6" borderId="1" xfId="1" applyFont="1" applyFill="1" applyBorder="1" applyAlignment="1">
      <alignment horizontal="right" vertical="center"/>
    </xf>
    <xf numFmtId="43" fontId="23" fillId="4" borderId="1" xfId="1" applyFont="1" applyFill="1" applyBorder="1" applyAlignment="1">
      <alignment horizontal="right" vertical="center"/>
    </xf>
    <xf numFmtId="0" fontId="33" fillId="5" borderId="0" xfId="0" applyFont="1" applyFill="1"/>
    <xf numFmtId="0" fontId="24" fillId="5" borderId="1" xfId="0" applyFont="1" applyFill="1" applyBorder="1" applyAlignment="1" applyProtection="1">
      <alignment horizontal="left" vertical="center" wrapText="1"/>
      <protection locked="0"/>
    </xf>
    <xf numFmtId="3" fontId="24" fillId="5" borderId="1" xfId="0" applyNumberFormat="1" applyFont="1" applyFill="1" applyBorder="1" applyAlignment="1" applyProtection="1">
      <alignment horizontal="center"/>
      <protection locked="0"/>
    </xf>
    <xf numFmtId="43" fontId="24" fillId="5" borderId="1" xfId="1" applyFont="1" applyFill="1" applyBorder="1" applyAlignment="1">
      <alignment horizontal="right" vertical="center"/>
    </xf>
    <xf numFmtId="43" fontId="24" fillId="4" borderId="1" xfId="1" applyFont="1" applyFill="1" applyBorder="1" applyAlignment="1">
      <alignment horizontal="right" vertical="center"/>
    </xf>
    <xf numFmtId="0" fontId="35" fillId="5" borderId="0" xfId="0" applyFont="1" applyFill="1"/>
    <xf numFmtId="0" fontId="23" fillId="5" borderId="1" xfId="0" applyFont="1" applyFill="1" applyBorder="1" applyAlignment="1" applyProtection="1">
      <alignment horizontal="left" vertical="center" wrapText="1"/>
      <protection locked="0"/>
    </xf>
    <xf numFmtId="3" fontId="23" fillId="5" borderId="1" xfId="0" applyNumberFormat="1" applyFont="1" applyFill="1" applyBorder="1" applyAlignment="1" applyProtection="1">
      <alignment horizontal="center"/>
      <protection locked="0"/>
    </xf>
    <xf numFmtId="43" fontId="33" fillId="5" borderId="0" xfId="0" applyNumberFormat="1" applyFont="1" applyFill="1"/>
    <xf numFmtId="43" fontId="22" fillId="6" borderId="1" xfId="1" applyFont="1" applyFill="1" applyBorder="1" applyAlignment="1">
      <alignment horizontal="right" vertical="center"/>
    </xf>
    <xf numFmtId="0" fontId="34" fillId="4" borderId="0" xfId="0" applyFont="1" applyFill="1"/>
    <xf numFmtId="43" fontId="34" fillId="4" borderId="0" xfId="0" applyNumberFormat="1" applyFont="1" applyFill="1"/>
    <xf numFmtId="4" fontId="34" fillId="4" borderId="0" xfId="0" applyNumberFormat="1" applyFont="1" applyFill="1"/>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43" fontId="22" fillId="6" borderId="1" xfId="1" applyFont="1" applyFill="1" applyBorder="1" applyAlignment="1">
      <alignment vertical="center"/>
    </xf>
    <xf numFmtId="43" fontId="23" fillId="0" borderId="1" xfId="1" applyFont="1" applyBorder="1" applyAlignment="1">
      <alignment horizontal="right" vertical="center"/>
    </xf>
    <xf numFmtId="4" fontId="33" fillId="0" borderId="0" xfId="0" applyNumberFormat="1" applyFont="1"/>
    <xf numFmtId="43" fontId="23" fillId="0" borderId="1" xfId="1" applyFont="1" applyBorder="1" applyAlignment="1">
      <alignment vertical="center"/>
    </xf>
    <xf numFmtId="0" fontId="33" fillId="0" borderId="0" xfId="0" applyFont="1" applyFill="1"/>
    <xf numFmtId="43" fontId="23" fillId="0" borderId="1" xfId="1" applyFont="1" applyBorder="1" applyAlignment="1">
      <alignment horizontal="right" vertical="center" wrapText="1"/>
    </xf>
    <xf numFmtId="43" fontId="23" fillId="6" borderId="1" xfId="1" applyFont="1" applyFill="1" applyBorder="1" applyAlignment="1">
      <alignment horizontal="right" vertical="center" wrapText="1"/>
    </xf>
    <xf numFmtId="0" fontId="23" fillId="0" borderId="1" xfId="2" applyFont="1" applyBorder="1" applyAlignment="1">
      <alignment horizontal="left" vertical="center" wrapText="1"/>
    </xf>
    <xf numFmtId="0" fontId="33" fillId="0" borderId="1" xfId="0" applyFont="1" applyBorder="1" applyAlignment="1">
      <alignment horizontal="center" vertical="center"/>
    </xf>
    <xf numFmtId="0" fontId="33" fillId="0" borderId="1" xfId="2" applyFont="1" applyBorder="1" applyAlignment="1">
      <alignment horizontal="left" vertical="center" wrapText="1"/>
    </xf>
    <xf numFmtId="4" fontId="34" fillId="4" borderId="9" xfId="0" applyNumberFormat="1" applyFont="1" applyFill="1" applyBorder="1" applyAlignment="1">
      <alignment vertical="center"/>
    </xf>
    <xf numFmtId="0" fontId="33" fillId="0" borderId="9" xfId="0" applyFont="1" applyBorder="1"/>
    <xf numFmtId="4" fontId="34" fillId="4" borderId="1" xfId="0" applyNumberFormat="1" applyFont="1" applyFill="1" applyBorder="1" applyAlignment="1">
      <alignment vertical="center"/>
    </xf>
    <xf numFmtId="4" fontId="33" fillId="0" borderId="1" xfId="0" applyNumberFormat="1" applyFont="1" applyBorder="1" applyAlignment="1">
      <alignment horizontal="right" vertical="center"/>
    </xf>
    <xf numFmtId="4" fontId="33" fillId="0" borderId="1" xfId="0" applyNumberFormat="1" applyFont="1" applyBorder="1" applyAlignment="1">
      <alignment horizontal="right" vertical="center" wrapText="1"/>
    </xf>
    <xf numFmtId="4" fontId="33" fillId="4" borderId="1" xfId="0" applyNumberFormat="1" applyFont="1" applyFill="1" applyBorder="1" applyAlignment="1">
      <alignment horizontal="right" vertical="center" wrapText="1"/>
    </xf>
    <xf numFmtId="4" fontId="33" fillId="0" borderId="1" xfId="0" applyNumberFormat="1" applyFont="1" applyFill="1" applyBorder="1" applyAlignment="1">
      <alignment horizontal="right" vertical="center" wrapText="1"/>
    </xf>
    <xf numFmtId="0" fontId="33" fillId="0" borderId="1" xfId="0" applyFont="1" applyBorder="1"/>
    <xf numFmtId="0" fontId="33" fillId="0" borderId="9" xfId="2" applyFont="1" applyBorder="1" applyAlignment="1">
      <alignment horizontal="left" vertical="center" wrapText="1"/>
    </xf>
    <xf numFmtId="0" fontId="33" fillId="0" borderId="9" xfId="0" applyFont="1" applyBorder="1" applyAlignment="1">
      <alignment horizontal="center" vertical="center"/>
    </xf>
    <xf numFmtId="2" fontId="17" fillId="0" borderId="0" xfId="0" applyNumberFormat="1" applyFont="1"/>
    <xf numFmtId="4" fontId="17" fillId="0" borderId="0" xfId="0" applyNumberFormat="1" applyFont="1"/>
    <xf numFmtId="4" fontId="17" fillId="4" borderId="0" xfId="0" applyNumberFormat="1" applyFont="1" applyFill="1"/>
    <xf numFmtId="4" fontId="17" fillId="0" borderId="0" xfId="0" applyNumberFormat="1" applyFont="1" applyFill="1"/>
    <xf numFmtId="0" fontId="17" fillId="4" borderId="0" xfId="0" applyFont="1" applyFill="1"/>
    <xf numFmtId="0" fontId="17" fillId="0" borderId="0" xfId="0" applyFont="1" applyFill="1"/>
    <xf numFmtId="43" fontId="22" fillId="0" borderId="0" xfId="0" applyNumberFormat="1" applyFont="1" applyFill="1"/>
    <xf numFmtId="43" fontId="14" fillId="0" borderId="1" xfId="0" applyNumberFormat="1" applyFont="1" applyFill="1" applyBorder="1" applyAlignment="1">
      <alignment vertical="center"/>
    </xf>
    <xf numFmtId="0" fontId="28" fillId="0" borderId="13" xfId="0" applyFont="1" applyFill="1" applyBorder="1" applyAlignment="1" applyProtection="1">
      <alignment horizontal="center" vertical="center"/>
    </xf>
    <xf numFmtId="0" fontId="0" fillId="4" borderId="0" xfId="0" applyFill="1" applyBorder="1"/>
    <xf numFmtId="0" fontId="0" fillId="4" borderId="0" xfId="0" applyFill="1"/>
    <xf numFmtId="0" fontId="1" fillId="4" borderId="0" xfId="0" applyFont="1" applyFill="1"/>
    <xf numFmtId="43" fontId="0" fillId="4" borderId="0" xfId="0" applyNumberFormat="1" applyFill="1"/>
    <xf numFmtId="0" fontId="4" fillId="4" borderId="0" xfId="0" applyFont="1" applyFill="1"/>
    <xf numFmtId="4" fontId="15" fillId="4" borderId="0" xfId="0" applyNumberFormat="1" applyFont="1" applyFill="1" applyBorder="1" applyAlignment="1">
      <alignment vertical="center"/>
    </xf>
    <xf numFmtId="0" fontId="15" fillId="4" borderId="0" xfId="0" applyFont="1" applyFill="1" applyBorder="1" applyAlignment="1">
      <alignment vertical="center"/>
    </xf>
    <xf numFmtId="0" fontId="18" fillId="4" borderId="0" xfId="0" applyFont="1" applyFill="1" applyBorder="1"/>
    <xf numFmtId="0" fontId="15" fillId="4" borderId="0" xfId="0" applyFont="1" applyFill="1" applyBorder="1"/>
    <xf numFmtId="0" fontId="15" fillId="4" borderId="0" xfId="0" applyFont="1" applyFill="1" applyBorder="1" applyAlignment="1">
      <alignment horizontal="center" vertical="center"/>
    </xf>
    <xf numFmtId="0" fontId="14" fillId="4" borderId="0" xfId="0" applyFont="1" applyFill="1" applyBorder="1"/>
    <xf numFmtId="0" fontId="19" fillId="4" borderId="0" xfId="0" applyFont="1" applyFill="1" applyBorder="1"/>
    <xf numFmtId="0" fontId="15" fillId="0" borderId="0" xfId="0" applyFont="1" applyFill="1" applyBorder="1"/>
    <xf numFmtId="0" fontId="18" fillId="4" borderId="0" xfId="0" applyFont="1" applyFill="1" applyBorder="1" applyAlignment="1">
      <alignment horizontal="center" vertical="center"/>
    </xf>
    <xf numFmtId="4" fontId="18" fillId="4" borderId="0" xfId="0" applyNumberFormat="1" applyFont="1" applyFill="1" applyBorder="1"/>
    <xf numFmtId="0" fontId="22"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43" fontId="30" fillId="0" borderId="1" xfId="1" applyFont="1" applyFill="1" applyBorder="1" applyAlignment="1">
      <alignment vertical="center"/>
    </xf>
    <xf numFmtId="0" fontId="23" fillId="4" borderId="1" xfId="0" applyFont="1" applyFill="1" applyBorder="1"/>
    <xf numFmtId="0" fontId="5" fillId="4" borderId="0" xfId="0" applyFont="1" applyFill="1" applyBorder="1" applyAlignment="1" applyProtection="1">
      <alignment horizontal="center" vertical="center"/>
    </xf>
    <xf numFmtId="0" fontId="6" fillId="4" borderId="0" xfId="0" applyFont="1" applyFill="1" applyAlignment="1" applyProtection="1">
      <alignment horizontal="right" vertical="center"/>
    </xf>
    <xf numFmtId="2" fontId="6" fillId="4" borderId="0" xfId="0" applyNumberFormat="1" applyFont="1" applyFill="1" applyAlignment="1" applyProtection="1">
      <alignment horizontal="right" vertical="center"/>
    </xf>
    <xf numFmtId="1" fontId="5" fillId="4" borderId="0" xfId="0" applyNumberFormat="1" applyFont="1" applyFill="1" applyAlignment="1" applyProtection="1">
      <alignment horizontal="left" vertical="center"/>
    </xf>
    <xf numFmtId="0" fontId="6" fillId="4" borderId="0" xfId="0" applyFont="1" applyFill="1" applyAlignment="1" applyProtection="1">
      <alignment vertical="center"/>
    </xf>
    <xf numFmtId="0" fontId="6" fillId="4" borderId="0" xfId="0" applyFont="1" applyFill="1" applyAlignment="1">
      <alignment vertical="center"/>
    </xf>
    <xf numFmtId="0" fontId="51" fillId="4" borderId="0" xfId="0" applyFont="1" applyFill="1" applyAlignment="1">
      <alignment vertical="center"/>
    </xf>
    <xf numFmtId="0" fontId="36" fillId="4" borderId="0" xfId="0" applyFont="1" applyFill="1"/>
    <xf numFmtId="0" fontId="0" fillId="4" borderId="0" xfId="0" applyFont="1" applyFill="1"/>
    <xf numFmtId="0" fontId="5" fillId="4" borderId="2" xfId="6" applyFont="1" applyFill="1" applyBorder="1" applyAlignment="1">
      <alignment vertical="center" wrapText="1"/>
    </xf>
    <xf numFmtId="0" fontId="5" fillId="4" borderId="4" xfId="6" applyFont="1" applyFill="1" applyBorder="1" applyAlignment="1">
      <alignment vertical="center" wrapText="1"/>
    </xf>
    <xf numFmtId="0" fontId="52" fillId="4" borderId="0" xfId="0" applyFont="1" applyFill="1" applyAlignment="1">
      <alignment vertical="center"/>
    </xf>
    <xf numFmtId="0" fontId="38" fillId="4" borderId="0" xfId="0" applyFont="1" applyFill="1"/>
    <xf numFmtId="0" fontId="39" fillId="4" borderId="0" xfId="0" applyFont="1" applyFill="1"/>
    <xf numFmtId="0" fontId="5" fillId="4" borderId="1" xfId="6" applyFont="1" applyFill="1" applyBorder="1" applyAlignment="1">
      <alignment horizontal="center" vertical="center" wrapText="1"/>
    </xf>
    <xf numFmtId="165" fontId="15" fillId="4" borderId="1" xfId="6" applyNumberFormat="1" applyFont="1" applyFill="1" applyBorder="1" applyAlignment="1">
      <alignment horizontal="center" vertical="center" wrapText="1"/>
    </xf>
    <xf numFmtId="165" fontId="15" fillId="4" borderId="1" xfId="6" applyNumberFormat="1" applyFont="1" applyFill="1" applyBorder="1" applyAlignment="1">
      <alignment horizontal="right" vertical="center" wrapText="1"/>
    </xf>
    <xf numFmtId="165" fontId="15" fillId="4" borderId="1" xfId="6" applyNumberFormat="1" applyFont="1" applyFill="1" applyBorder="1" applyAlignment="1">
      <alignment horizontal="left" vertical="center" wrapText="1"/>
    </xf>
    <xf numFmtId="0" fontId="20" fillId="4" borderId="0" xfId="0" applyFont="1" applyFill="1" applyAlignment="1">
      <alignment horizontal="center"/>
    </xf>
    <xf numFmtId="165" fontId="14" fillId="4" borderId="1" xfId="6" applyNumberFormat="1" applyFont="1" applyFill="1" applyBorder="1" applyAlignment="1">
      <alignment horizontal="center" vertical="center" wrapText="1"/>
    </xf>
    <xf numFmtId="165" fontId="14" fillId="4" borderId="1" xfId="6" applyNumberFormat="1" applyFont="1" applyFill="1" applyBorder="1" applyAlignment="1">
      <alignment horizontal="left" vertical="center" wrapText="1"/>
    </xf>
    <xf numFmtId="166" fontId="14" fillId="4" borderId="1" xfId="6" applyNumberFormat="1" applyFont="1" applyFill="1" applyBorder="1" applyAlignment="1">
      <alignment horizontal="right" vertical="center" wrapText="1"/>
    </xf>
    <xf numFmtId="0" fontId="14" fillId="4" borderId="0" xfId="0" applyFont="1" applyFill="1" applyAlignment="1">
      <alignment horizontal="center" vertical="center"/>
    </xf>
    <xf numFmtId="0" fontId="13" fillId="4" borderId="0" xfId="0" applyFont="1" applyFill="1" applyAlignment="1">
      <alignment horizontal="center"/>
    </xf>
    <xf numFmtId="0" fontId="14" fillId="4" borderId="1" xfId="8" applyFont="1" applyFill="1" applyBorder="1" applyAlignment="1">
      <alignment horizontal="center" vertical="center" wrapText="1"/>
    </xf>
    <xf numFmtId="2" fontId="14" fillId="4" borderId="1" xfId="8" applyNumberFormat="1" applyFont="1" applyFill="1" applyBorder="1" applyAlignment="1">
      <alignment horizontal="left" vertical="center" wrapText="1"/>
    </xf>
    <xf numFmtId="0" fontId="15" fillId="4" borderId="1" xfId="0" applyFont="1" applyFill="1" applyBorder="1" applyAlignment="1">
      <alignment horizontal="center" vertical="center"/>
    </xf>
    <xf numFmtId="2" fontId="53" fillId="4" borderId="1" xfId="0" applyNumberFormat="1" applyFont="1" applyFill="1" applyBorder="1" applyAlignment="1">
      <alignment horizontal="right" vertical="center"/>
    </xf>
    <xf numFmtId="0" fontId="15" fillId="4" borderId="1" xfId="0" applyFont="1" applyFill="1" applyBorder="1" applyAlignment="1">
      <alignment horizontal="left" vertical="center"/>
    </xf>
    <xf numFmtId="165" fontId="15" fillId="4" borderId="1" xfId="0" applyNumberFormat="1" applyFont="1" applyFill="1" applyBorder="1" applyAlignment="1">
      <alignment horizontal="center" vertical="center"/>
    </xf>
    <xf numFmtId="0" fontId="20" fillId="4" borderId="0" xfId="0" applyFont="1" applyFill="1"/>
    <xf numFmtId="2" fontId="14" fillId="4" borderId="1" xfId="8" applyNumberFormat="1" applyFont="1" applyFill="1" applyBorder="1" applyAlignment="1">
      <alignment horizontal="center" vertical="center" wrapText="1"/>
    </xf>
    <xf numFmtId="2" fontId="14" fillId="4" borderId="1" xfId="0" applyNumberFormat="1" applyFont="1" applyFill="1" applyBorder="1" applyAlignment="1">
      <alignment horizontal="right" vertical="center"/>
    </xf>
    <xf numFmtId="165" fontId="15" fillId="4" borderId="1" xfId="9" applyNumberFormat="1" applyFont="1" applyFill="1" applyBorder="1" applyAlignment="1">
      <alignment horizontal="center" vertical="center" wrapText="1"/>
    </xf>
    <xf numFmtId="1" fontId="15" fillId="4" borderId="1" xfId="8" applyNumberFormat="1" applyFont="1" applyFill="1" applyBorder="1" applyAlignment="1">
      <alignment horizontal="center" vertical="center" wrapText="1"/>
    </xf>
    <xf numFmtId="165" fontId="15" fillId="4" borderId="1" xfId="10" applyNumberFormat="1" applyFont="1" applyFill="1" applyBorder="1" applyAlignment="1">
      <alignment horizontal="left" vertical="center" wrapText="1"/>
    </xf>
    <xf numFmtId="166" fontId="15" fillId="4" borderId="1" xfId="0" applyNumberFormat="1" applyFont="1" applyFill="1" applyBorder="1" applyAlignment="1">
      <alignment horizontal="right" vertical="center"/>
    </xf>
    <xf numFmtId="0" fontId="15" fillId="4" borderId="1" xfId="9" applyFont="1" applyFill="1" applyBorder="1" applyAlignment="1">
      <alignment horizontal="center" vertical="center" wrapText="1"/>
    </xf>
    <xf numFmtId="0" fontId="14" fillId="4" borderId="1" xfId="8" applyFont="1" applyFill="1" applyBorder="1" applyAlignment="1">
      <alignment horizontal="left" vertical="center" wrapText="1"/>
    </xf>
    <xf numFmtId="166" fontId="14" fillId="4" borderId="1" xfId="10" applyNumberFormat="1" applyFont="1" applyFill="1" applyBorder="1" applyAlignment="1">
      <alignment horizontal="center" vertical="center" wrapText="1"/>
    </xf>
    <xf numFmtId="166" fontId="14" fillId="4" borderId="1" xfId="10" applyNumberFormat="1" applyFont="1" applyFill="1" applyBorder="1" applyAlignment="1">
      <alignment horizontal="right" vertical="center" wrapText="1"/>
    </xf>
    <xf numFmtId="0" fontId="14" fillId="4" borderId="1" xfId="0" applyFont="1" applyFill="1" applyBorder="1" applyAlignment="1">
      <alignment horizontal="center" vertical="center" wrapText="1" shrinkToFit="1"/>
    </xf>
    <xf numFmtId="165" fontId="14" fillId="4" borderId="1" xfId="10" applyNumberFormat="1" applyFont="1" applyFill="1" applyBorder="1" applyAlignment="1">
      <alignment horizontal="left" vertical="center" wrapText="1"/>
    </xf>
    <xf numFmtId="0" fontId="15" fillId="4" borderId="1" xfId="0" applyFont="1" applyFill="1" applyBorder="1" applyAlignment="1">
      <alignment vertical="center"/>
    </xf>
    <xf numFmtId="165" fontId="15" fillId="4" borderId="1" xfId="11" applyNumberFormat="1" applyFont="1" applyFill="1" applyBorder="1" applyAlignment="1">
      <alignment horizontal="center" vertical="center" wrapText="1"/>
    </xf>
    <xf numFmtId="165" fontId="15" fillId="4" borderId="1" xfId="0" applyNumberFormat="1" applyFont="1" applyFill="1" applyBorder="1" applyAlignment="1">
      <alignment horizontal="left" vertical="center" wrapText="1"/>
    </xf>
    <xf numFmtId="2" fontId="15" fillId="4" borderId="1" xfId="0" applyNumberFormat="1" applyFont="1" applyFill="1" applyBorder="1" applyAlignment="1">
      <alignment horizontal="right" vertical="center" wrapText="1"/>
    </xf>
    <xf numFmtId="0" fontId="15" fillId="4" borderId="1" xfId="0" applyFont="1" applyFill="1" applyBorder="1" applyAlignment="1">
      <alignment horizontal="right" vertical="center"/>
    </xf>
    <xf numFmtId="0" fontId="40" fillId="4" borderId="1" xfId="0" applyFont="1" applyFill="1" applyBorder="1" applyAlignment="1">
      <alignment horizontal="left" vertical="center" wrapText="1"/>
    </xf>
    <xf numFmtId="166" fontId="15" fillId="4" borderId="1" xfId="0" applyNumberFormat="1" applyFont="1" applyFill="1" applyBorder="1" applyAlignment="1">
      <alignment horizontal="right" vertical="center" wrapText="1"/>
    </xf>
    <xf numFmtId="0" fontId="15" fillId="4" borderId="1" xfId="0" applyFont="1" applyFill="1" applyBorder="1" applyAlignment="1">
      <alignment horizontal="left" vertical="center" wrapText="1"/>
    </xf>
    <xf numFmtId="166" fontId="14" fillId="4" borderId="1" xfId="10" applyNumberFormat="1" applyFont="1" applyFill="1" applyBorder="1" applyAlignment="1">
      <alignment horizontal="left" vertical="center" wrapText="1"/>
    </xf>
    <xf numFmtId="0" fontId="15" fillId="4" borderId="1" xfId="6" applyFont="1" applyFill="1" applyBorder="1" applyAlignment="1">
      <alignment horizontal="center" vertical="center" wrapText="1"/>
    </xf>
    <xf numFmtId="165" fontId="15" fillId="4" borderId="1" xfId="10" applyNumberFormat="1" applyFont="1" applyFill="1" applyBorder="1" applyAlignment="1">
      <alignment horizontal="center" vertical="center" wrapText="1"/>
    </xf>
    <xf numFmtId="0" fontId="15" fillId="4" borderId="1" xfId="0" applyFont="1" applyFill="1" applyBorder="1" applyAlignment="1">
      <alignment horizontal="center" vertical="center" wrapText="1" shrinkToFit="1"/>
    </xf>
    <xf numFmtId="166" fontId="15" fillId="4" borderId="1" xfId="10" applyNumberFormat="1" applyFont="1" applyFill="1" applyBorder="1" applyAlignment="1">
      <alignment horizontal="right" vertical="center" wrapText="1"/>
    </xf>
    <xf numFmtId="167" fontId="15" fillId="4" borderId="1" xfId="10" applyNumberFormat="1" applyFont="1" applyFill="1" applyBorder="1" applyAlignment="1">
      <alignment horizontal="right" vertical="center" wrapText="1"/>
    </xf>
    <xf numFmtId="166" fontId="15" fillId="4" borderId="1" xfId="12" applyNumberFormat="1" applyFont="1" applyFill="1" applyBorder="1" applyAlignment="1">
      <alignment horizontal="left" vertical="center" wrapText="1"/>
    </xf>
    <xf numFmtId="166" fontId="15" fillId="4" borderId="1" xfId="12" applyNumberFormat="1" applyFont="1" applyFill="1" applyBorder="1" applyAlignment="1">
      <alignment horizontal="right" vertical="center" wrapText="1"/>
    </xf>
    <xf numFmtId="0" fontId="15" fillId="4" borderId="1" xfId="13" applyFont="1" applyFill="1" applyBorder="1" applyAlignment="1">
      <alignment horizontal="left" vertical="center" wrapText="1"/>
    </xf>
    <xf numFmtId="2" fontId="15" fillId="4" borderId="1" xfId="13" applyNumberFormat="1" applyFont="1" applyFill="1" applyBorder="1" applyAlignment="1">
      <alignment horizontal="right" vertical="center" wrapText="1"/>
    </xf>
    <xf numFmtId="0" fontId="15" fillId="4" borderId="1" xfId="13" applyFont="1" applyFill="1" applyBorder="1" applyAlignment="1">
      <alignment horizontal="right" vertical="center" wrapText="1"/>
    </xf>
    <xf numFmtId="168" fontId="15" fillId="4" borderId="1" xfId="13" applyNumberFormat="1" applyFont="1" applyFill="1" applyBorder="1" applyAlignment="1">
      <alignment horizontal="right" vertical="center" wrapText="1"/>
    </xf>
    <xf numFmtId="165" fontId="15" fillId="4" borderId="1" xfId="10" applyNumberFormat="1" applyFont="1" applyFill="1" applyBorder="1" applyAlignment="1">
      <alignment horizontal="right" vertical="center" wrapText="1"/>
    </xf>
    <xf numFmtId="165" fontId="14" fillId="4" borderId="1" xfId="11"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2" fontId="14" fillId="4" borderId="1" xfId="11" applyNumberFormat="1" applyFont="1" applyFill="1" applyBorder="1" applyAlignment="1">
      <alignment horizontal="right" vertical="center" wrapText="1"/>
    </xf>
    <xf numFmtId="2" fontId="14" fillId="4" borderId="1" xfId="11" applyNumberFormat="1" applyFont="1" applyFill="1" applyBorder="1" applyAlignment="1">
      <alignment horizontal="left" vertical="center" wrapText="1"/>
    </xf>
    <xf numFmtId="165" fontId="14" fillId="4" borderId="1" xfId="1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2" fontId="14" fillId="4" borderId="1" xfId="0" applyNumberFormat="1" applyFont="1" applyFill="1" applyBorder="1" applyAlignment="1">
      <alignment horizontal="right" vertical="center" wrapText="1"/>
    </xf>
    <xf numFmtId="2" fontId="14"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4" fontId="15" fillId="4" borderId="1" xfId="14" applyNumberFormat="1" applyFont="1" applyFill="1" applyBorder="1" applyAlignment="1">
      <alignment horizontal="left" vertical="center" wrapText="1"/>
    </xf>
    <xf numFmtId="165" fontId="15" fillId="4" borderId="1" xfId="15" applyNumberFormat="1" applyFont="1" applyFill="1" applyBorder="1" applyAlignment="1">
      <alignment horizontal="center" vertical="center" wrapText="1"/>
    </xf>
    <xf numFmtId="166" fontId="15" fillId="4" borderId="1" xfId="6" applyNumberFormat="1" applyFont="1" applyFill="1" applyBorder="1" applyAlignment="1">
      <alignment horizontal="right" vertical="center" wrapText="1"/>
    </xf>
    <xf numFmtId="166" fontId="15" fillId="4" borderId="1" xfId="16" applyNumberFormat="1" applyFont="1" applyFill="1" applyBorder="1" applyAlignment="1">
      <alignment horizontal="right" vertical="center" wrapText="1"/>
    </xf>
    <xf numFmtId="166" fontId="15" fillId="4" borderId="1" xfId="16" applyNumberFormat="1" applyFont="1" applyFill="1" applyBorder="1" applyAlignment="1">
      <alignment horizontal="left" vertical="center" wrapText="1"/>
    </xf>
    <xf numFmtId="166" fontId="15" fillId="4" borderId="1" xfId="19" applyNumberFormat="1" applyFont="1" applyFill="1" applyBorder="1" applyAlignment="1">
      <alignment horizontal="right" vertical="center" wrapText="1"/>
    </xf>
    <xf numFmtId="166" fontId="15" fillId="4" borderId="1" xfId="17" applyNumberFormat="1" applyFont="1" applyFill="1" applyBorder="1" applyAlignment="1">
      <alignment horizontal="right" vertical="center" wrapText="1"/>
    </xf>
    <xf numFmtId="0" fontId="14" fillId="4" borderId="0" xfId="0" applyFont="1" applyFill="1" applyAlignment="1">
      <alignment vertical="center"/>
    </xf>
    <xf numFmtId="0" fontId="13" fillId="4" borderId="0" xfId="0" applyFont="1" applyFill="1"/>
    <xf numFmtId="166" fontId="15" fillId="4" borderId="1" xfId="8" applyNumberFormat="1" applyFont="1" applyFill="1" applyBorder="1" applyAlignment="1">
      <alignment horizontal="left" vertical="center" wrapText="1"/>
    </xf>
    <xf numFmtId="166" fontId="15" fillId="4" borderId="1" xfId="8" applyNumberFormat="1" applyFont="1" applyFill="1" applyBorder="1" applyAlignment="1">
      <alignment horizontal="center" vertical="center" wrapText="1"/>
    </xf>
    <xf numFmtId="166" fontId="15" fillId="4" borderId="1" xfId="8" applyNumberFormat="1" applyFont="1" applyFill="1" applyBorder="1" applyAlignment="1">
      <alignment horizontal="right" vertical="center" wrapText="1"/>
    </xf>
    <xf numFmtId="0" fontId="15" fillId="4" borderId="1" xfId="8" applyFont="1" applyFill="1" applyBorder="1" applyAlignment="1">
      <alignment horizontal="left" vertical="center" wrapText="1"/>
    </xf>
    <xf numFmtId="165" fontId="15" fillId="4" borderId="2" xfId="10" applyNumberFormat="1" applyFont="1" applyFill="1" applyBorder="1" applyAlignment="1">
      <alignment horizontal="left" vertical="center" wrapText="1"/>
    </xf>
    <xf numFmtId="0" fontId="15" fillId="4" borderId="1" xfId="14" applyFont="1" applyFill="1" applyBorder="1" applyAlignment="1">
      <alignment horizontal="center" vertical="center" wrapText="1"/>
    </xf>
    <xf numFmtId="0" fontId="15" fillId="4" borderId="0" xfId="14" applyFont="1" applyFill="1" applyAlignment="1">
      <alignment vertical="center"/>
    </xf>
    <xf numFmtId="0" fontId="20" fillId="4" borderId="0" xfId="14" applyFont="1" applyFill="1"/>
    <xf numFmtId="49" fontId="15" fillId="4" borderId="1" xfId="8" applyNumberFormat="1" applyFont="1" applyFill="1" applyBorder="1" applyAlignment="1">
      <alignment horizontal="left" vertical="center" wrapText="1"/>
    </xf>
    <xf numFmtId="0" fontId="15" fillId="4" borderId="2" xfId="8" applyFont="1" applyFill="1" applyBorder="1" applyAlignment="1">
      <alignment horizontal="left" vertical="center" wrapText="1"/>
    </xf>
    <xf numFmtId="0" fontId="15" fillId="4" borderId="1" xfId="8" applyFont="1" applyFill="1" applyBorder="1" applyAlignment="1">
      <alignment horizontal="center" vertical="center" wrapText="1"/>
    </xf>
    <xf numFmtId="0" fontId="15" fillId="4" borderId="1" xfId="10" applyFont="1" applyFill="1" applyBorder="1" applyAlignment="1">
      <alignment horizontal="left" vertical="center" wrapText="1"/>
    </xf>
    <xf numFmtId="166" fontId="15" fillId="4" borderId="1" xfId="10" applyNumberFormat="1" applyFont="1" applyFill="1" applyBorder="1" applyAlignment="1">
      <alignment horizontal="left" vertical="center" wrapText="1"/>
    </xf>
    <xf numFmtId="2" fontId="15" fillId="4" borderId="1" xfId="10" applyNumberFormat="1" applyFont="1" applyFill="1" applyBorder="1" applyAlignment="1">
      <alignment horizontal="right" vertical="center" wrapText="1"/>
    </xf>
    <xf numFmtId="0" fontId="15" fillId="4" borderId="1" xfId="10" applyFont="1" applyFill="1" applyBorder="1" applyAlignment="1">
      <alignment horizontal="right" vertical="center" wrapText="1"/>
    </xf>
    <xf numFmtId="4" fontId="15" fillId="4" borderId="1" xfId="12" applyNumberFormat="1" applyFont="1" applyFill="1" applyBorder="1" applyAlignment="1">
      <alignment horizontal="left" vertical="center" wrapText="1"/>
    </xf>
    <xf numFmtId="0" fontId="14" fillId="4" borderId="1" xfId="0" applyFont="1" applyFill="1" applyBorder="1" applyAlignment="1">
      <alignment horizontal="center" vertical="center"/>
    </xf>
    <xf numFmtId="166" fontId="14" fillId="4" borderId="1" xfId="12" applyNumberFormat="1" applyFont="1" applyFill="1" applyBorder="1" applyAlignment="1">
      <alignment horizontal="right" vertical="center" wrapText="1"/>
    </xf>
    <xf numFmtId="0" fontId="14" fillId="4" borderId="1" xfId="6"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5" fillId="4" borderId="1" xfId="18" applyFont="1" applyFill="1" applyBorder="1" applyAlignment="1">
      <alignment horizontal="left" vertical="center" wrapText="1"/>
    </xf>
    <xf numFmtId="0" fontId="15" fillId="4" borderId="1" xfId="14" applyFont="1" applyFill="1" applyBorder="1" applyAlignment="1">
      <alignment horizontal="center" vertical="center"/>
    </xf>
    <xf numFmtId="0" fontId="13" fillId="4" borderId="0" xfId="0" applyFont="1" applyFill="1" applyAlignment="1">
      <alignment vertical="center"/>
    </xf>
    <xf numFmtId="166" fontId="15" fillId="4" borderId="1" xfId="14" applyNumberFormat="1" applyFont="1" applyFill="1" applyBorder="1" applyAlignment="1">
      <alignment horizontal="right" vertical="center" wrapText="1"/>
    </xf>
    <xf numFmtId="2" fontId="15" fillId="4" borderId="1" xfId="0" applyNumberFormat="1" applyFont="1" applyFill="1" applyBorder="1" applyAlignment="1">
      <alignment horizontal="left" vertical="center" wrapText="1"/>
    </xf>
    <xf numFmtId="43" fontId="15" fillId="4" borderId="1" xfId="8" applyNumberFormat="1" applyFont="1" applyFill="1" applyBorder="1" applyAlignment="1">
      <alignment horizontal="left" vertical="center" wrapText="1"/>
    </xf>
    <xf numFmtId="166" fontId="15" fillId="4" borderId="1" xfId="14" applyNumberFormat="1" applyFont="1" applyFill="1" applyBorder="1" applyAlignment="1">
      <alignment horizontal="left" vertical="center" wrapText="1"/>
    </xf>
    <xf numFmtId="166" fontId="14" fillId="4" borderId="1" xfId="8" applyNumberFormat="1" applyFont="1" applyFill="1" applyBorder="1" applyAlignment="1">
      <alignment horizontal="right" vertical="center" wrapText="1"/>
    </xf>
    <xf numFmtId="0" fontId="15" fillId="4" borderId="15" xfId="0" applyFont="1" applyFill="1" applyBorder="1" applyAlignment="1">
      <alignment vertical="center" wrapText="1"/>
    </xf>
    <xf numFmtId="2" fontId="15" fillId="4" borderId="1" xfId="0" applyNumberFormat="1" applyFont="1" applyFill="1" applyBorder="1" applyAlignment="1">
      <alignment horizontal="right" vertical="center"/>
    </xf>
    <xf numFmtId="0" fontId="15" fillId="4" borderId="1" xfId="11" applyNumberFormat="1" applyFont="1" applyFill="1" applyBorder="1" applyAlignment="1">
      <alignment horizontal="left" vertical="center" wrapText="1"/>
    </xf>
    <xf numFmtId="0" fontId="15" fillId="4" borderId="0" xfId="0" applyFont="1" applyFill="1" applyAlignment="1">
      <alignment horizontal="left" vertical="center"/>
    </xf>
    <xf numFmtId="165" fontId="15" fillId="4" borderId="1" xfId="11" applyNumberFormat="1" applyFont="1" applyFill="1" applyBorder="1" applyAlignment="1">
      <alignment horizontal="left" vertical="center" wrapText="1"/>
    </xf>
    <xf numFmtId="166" fontId="15" fillId="4" borderId="1" xfId="12" applyNumberFormat="1" applyFont="1" applyFill="1" applyBorder="1" applyAlignment="1">
      <alignment horizontal="center" vertical="center" wrapText="1"/>
    </xf>
    <xf numFmtId="165" fontId="14" fillId="4" borderId="1" xfId="14" applyNumberFormat="1" applyFont="1" applyFill="1" applyBorder="1" applyAlignment="1">
      <alignment horizontal="center" vertical="center" wrapText="1"/>
    </xf>
    <xf numFmtId="0" fontId="14" fillId="4" borderId="1" xfId="6" applyNumberFormat="1" applyFont="1" applyFill="1" applyBorder="1" applyAlignment="1">
      <alignment horizontal="center" vertical="center" wrapText="1"/>
    </xf>
    <xf numFmtId="2" fontId="14" fillId="4" borderId="1" xfId="7" applyNumberFormat="1" applyFont="1" applyFill="1" applyBorder="1" applyAlignment="1">
      <alignment horizontal="left" vertical="center" wrapText="1"/>
    </xf>
    <xf numFmtId="2" fontId="14" fillId="4" borderId="1" xfId="7" applyNumberFormat="1" applyFont="1" applyFill="1" applyBorder="1" applyAlignment="1">
      <alignment horizontal="center" vertical="center" wrapText="1"/>
    </xf>
    <xf numFmtId="2" fontId="14" fillId="4" borderId="1" xfId="7" applyNumberFormat="1" applyFont="1" applyFill="1" applyBorder="1" applyAlignment="1">
      <alignment horizontal="right" vertical="center" wrapText="1"/>
    </xf>
    <xf numFmtId="0" fontId="14" fillId="4" borderId="1" xfId="0" applyFont="1" applyFill="1" applyBorder="1" applyAlignment="1">
      <alignment vertical="center"/>
    </xf>
    <xf numFmtId="165" fontId="15" fillId="4" borderId="1" xfId="14" applyNumberFormat="1" applyFont="1" applyFill="1" applyBorder="1" applyAlignment="1">
      <alignment horizontal="center" vertical="center" wrapText="1"/>
    </xf>
    <xf numFmtId="165" fontId="15" fillId="4" borderId="1" xfId="14" applyNumberFormat="1" applyFont="1" applyFill="1" applyBorder="1" applyAlignment="1">
      <alignment horizontal="left" vertical="center" wrapText="1"/>
    </xf>
    <xf numFmtId="0" fontId="15" fillId="4" borderId="1" xfId="0" applyFont="1" applyFill="1" applyBorder="1" applyAlignment="1" applyProtection="1">
      <alignment horizontal="center" vertical="center"/>
    </xf>
    <xf numFmtId="166" fontId="14" fillId="4" borderId="1" xfId="14" applyNumberFormat="1" applyFont="1" applyFill="1" applyBorder="1" applyAlignment="1">
      <alignment horizontal="right" vertical="center" wrapText="1"/>
    </xf>
    <xf numFmtId="2" fontId="15" fillId="4" borderId="1" xfId="8" applyNumberFormat="1" applyFont="1" applyFill="1" applyBorder="1" applyAlignment="1">
      <alignment horizontal="right" vertical="center" wrapText="1"/>
    </xf>
    <xf numFmtId="0" fontId="15" fillId="4" borderId="1" xfId="8" applyFont="1" applyFill="1" applyBorder="1" applyAlignment="1">
      <alignment horizontal="right" vertical="center" wrapText="1"/>
    </xf>
    <xf numFmtId="165" fontId="14" fillId="4" borderId="1" xfId="14" applyNumberFormat="1" applyFont="1" applyFill="1" applyBorder="1" applyAlignment="1">
      <alignment horizontal="left" vertical="center" wrapText="1"/>
    </xf>
    <xf numFmtId="0" fontId="14" fillId="4" borderId="1" xfId="14" applyFont="1" applyFill="1" applyBorder="1" applyAlignment="1">
      <alignment horizontal="center" vertical="center"/>
    </xf>
    <xf numFmtId="166" fontId="14" fillId="4" borderId="1" xfId="14" applyNumberFormat="1" applyFont="1" applyFill="1" applyBorder="1" applyAlignment="1">
      <alignment horizontal="left" vertical="center" wrapText="1"/>
    </xf>
    <xf numFmtId="0" fontId="15" fillId="4" borderId="6" xfId="9" applyFont="1" applyFill="1" applyBorder="1" applyAlignment="1">
      <alignment horizontal="center" vertical="center" wrapText="1"/>
    </xf>
    <xf numFmtId="4" fontId="15" fillId="4" borderId="1" xfId="14" applyNumberFormat="1" applyFont="1" applyFill="1" applyBorder="1" applyAlignment="1">
      <alignment horizontal="center" vertical="center" wrapText="1"/>
    </xf>
    <xf numFmtId="4" fontId="15" fillId="4" borderId="1" xfId="14" applyNumberFormat="1" applyFont="1" applyFill="1" applyBorder="1" applyAlignment="1">
      <alignment horizontal="right" vertical="center" wrapText="1"/>
    </xf>
    <xf numFmtId="166" fontId="53" fillId="4" borderId="1" xfId="10" applyNumberFormat="1" applyFont="1" applyFill="1" applyBorder="1" applyAlignment="1">
      <alignment horizontal="right" vertical="center" wrapText="1"/>
    </xf>
    <xf numFmtId="0" fontId="19" fillId="4" borderId="1" xfId="0" applyFont="1" applyFill="1" applyBorder="1" applyAlignment="1">
      <alignment horizontal="center" vertical="center"/>
    </xf>
    <xf numFmtId="0" fontId="19" fillId="4" borderId="1" xfId="8" applyFont="1" applyFill="1" applyBorder="1" applyAlignment="1">
      <alignment horizontal="left" vertical="center" wrapText="1"/>
    </xf>
    <xf numFmtId="0" fontId="19" fillId="4" borderId="1" xfId="8" applyFont="1" applyFill="1" applyBorder="1" applyAlignment="1">
      <alignment horizontal="center" vertical="center" wrapText="1"/>
    </xf>
    <xf numFmtId="166" fontId="19" fillId="4" borderId="1" xfId="8" applyNumberFormat="1" applyFont="1" applyFill="1" applyBorder="1" applyAlignment="1">
      <alignment horizontal="right" vertical="center" wrapText="1"/>
    </xf>
    <xf numFmtId="0" fontId="19" fillId="4" borderId="1" xfId="9" applyFont="1" applyFill="1" applyBorder="1" applyAlignment="1">
      <alignment horizontal="center" vertical="center" wrapText="1"/>
    </xf>
    <xf numFmtId="0" fontId="19" fillId="4" borderId="0" xfId="0" applyFont="1" applyFill="1" applyAlignment="1">
      <alignment vertical="center"/>
    </xf>
    <xf numFmtId="0" fontId="44" fillId="4" borderId="0" xfId="0" applyFont="1" applyFill="1"/>
    <xf numFmtId="166" fontId="19" fillId="4" borderId="1" xfId="0" applyNumberFormat="1" applyFont="1" applyFill="1" applyBorder="1" applyAlignment="1">
      <alignment horizontal="right" vertical="center"/>
    </xf>
    <xf numFmtId="0" fontId="15" fillId="4" borderId="1" xfId="20" applyFont="1" applyFill="1" applyBorder="1" applyAlignment="1">
      <alignment horizontal="center" vertical="center" wrapText="1"/>
    </xf>
    <xf numFmtId="43" fontId="19" fillId="4" borderId="1" xfId="1" applyFont="1" applyFill="1" applyBorder="1" applyAlignment="1">
      <alignment horizontal="right" vertical="center"/>
    </xf>
    <xf numFmtId="0" fontId="54" fillId="4" borderId="0" xfId="0" applyFont="1" applyFill="1" applyAlignment="1">
      <alignment vertical="center"/>
    </xf>
    <xf numFmtId="0" fontId="46" fillId="4" borderId="0" xfId="0" applyFont="1" applyFill="1" applyAlignment="1">
      <alignment vertical="center"/>
    </xf>
    <xf numFmtId="0" fontId="46" fillId="4" borderId="0" xfId="0" applyFont="1" applyFill="1"/>
    <xf numFmtId="0" fontId="46" fillId="4" borderId="0" xfId="0" applyFont="1" applyFill="1" applyAlignment="1">
      <alignment horizontal="center"/>
    </xf>
    <xf numFmtId="0" fontId="55" fillId="4" borderId="0" xfId="0" applyFont="1" applyFill="1" applyAlignment="1">
      <alignment vertical="center"/>
    </xf>
    <xf numFmtId="165" fontId="15" fillId="4" borderId="1" xfId="10" applyNumberFormat="1" applyFont="1" applyFill="1" applyBorder="1" applyAlignment="1">
      <alignment vertical="center" wrapText="1"/>
    </xf>
    <xf numFmtId="0" fontId="15" fillId="4" borderId="1" xfId="17" applyFont="1" applyFill="1" applyBorder="1" applyAlignment="1">
      <alignment horizontal="center" vertical="center" wrapText="1"/>
    </xf>
    <xf numFmtId="0" fontId="6" fillId="4" borderId="1" xfId="0" applyFont="1" applyFill="1" applyBorder="1" applyAlignment="1">
      <alignment vertical="center"/>
    </xf>
    <xf numFmtId="2" fontId="15" fillId="4" borderId="1" xfId="8" applyNumberFormat="1" applyFont="1" applyFill="1" applyBorder="1" applyAlignment="1">
      <alignment horizontal="left" vertical="center" wrapText="1"/>
    </xf>
    <xf numFmtId="0" fontId="15" fillId="4" borderId="4" xfId="0" applyFont="1" applyFill="1" applyBorder="1" applyAlignment="1">
      <alignment vertical="center"/>
    </xf>
    <xf numFmtId="0" fontId="15" fillId="4" borderId="2" xfId="0" applyFont="1" applyFill="1" applyBorder="1" applyAlignment="1">
      <alignment vertical="center"/>
    </xf>
    <xf numFmtId="0" fontId="20" fillId="4" borderId="0" xfId="0" applyFont="1" applyFill="1" applyBorder="1"/>
    <xf numFmtId="0" fontId="55" fillId="4" borderId="1" xfId="0" applyFont="1" applyFill="1" applyBorder="1" applyAlignment="1">
      <alignment horizontal="center" vertical="center" wrapText="1"/>
    </xf>
    <xf numFmtId="0" fontId="55" fillId="4" borderId="1" xfId="0" applyFont="1" applyFill="1" applyBorder="1" applyAlignment="1">
      <alignment vertical="center" wrapText="1"/>
    </xf>
    <xf numFmtId="0" fontId="55" fillId="4" borderId="1" xfId="0" applyFont="1" applyFill="1" applyBorder="1" applyAlignment="1">
      <alignment horizontal="right" vertical="center"/>
    </xf>
    <xf numFmtId="166" fontId="15" fillId="4" borderId="4" xfId="8" applyNumberFormat="1" applyFont="1" applyFill="1" applyBorder="1" applyAlignment="1">
      <alignment horizontal="right" vertical="center" wrapText="1"/>
    </xf>
    <xf numFmtId="0" fontId="55" fillId="4" borderId="1" xfId="0" applyFont="1" applyFill="1" applyBorder="1" applyAlignment="1">
      <alignment horizontal="center" vertical="center"/>
    </xf>
    <xf numFmtId="0" fontId="58" fillId="4" borderId="1" xfId="0" applyFont="1" applyFill="1" applyBorder="1" applyAlignment="1">
      <alignment horizontal="center" vertical="center" wrapText="1"/>
    </xf>
    <xf numFmtId="0" fontId="58" fillId="4" borderId="1" xfId="0" applyFont="1" applyFill="1" applyBorder="1" applyAlignment="1">
      <alignment vertical="center" wrapText="1"/>
    </xf>
    <xf numFmtId="0" fontId="15" fillId="4" borderId="4" xfId="8" applyFont="1" applyFill="1" applyBorder="1" applyAlignment="1">
      <alignment horizontal="center" vertical="center" wrapText="1"/>
    </xf>
    <xf numFmtId="0" fontId="58" fillId="4" borderId="9" xfId="0" applyFont="1" applyFill="1" applyBorder="1" applyAlignment="1">
      <alignment horizontal="right" vertical="center"/>
    </xf>
    <xf numFmtId="0" fontId="55" fillId="4" borderId="9" xfId="0" applyFont="1" applyFill="1" applyBorder="1" applyAlignment="1">
      <alignment horizontal="right" vertical="center"/>
    </xf>
    <xf numFmtId="166" fontId="55" fillId="4" borderId="1" xfId="0" applyNumberFormat="1" applyFont="1" applyFill="1" applyBorder="1" applyAlignment="1">
      <alignment horizontal="right" vertical="center"/>
    </xf>
    <xf numFmtId="2" fontId="14" fillId="4" borderId="9" xfId="8" applyNumberFormat="1" applyFont="1" applyFill="1" applyBorder="1" applyAlignment="1">
      <alignment horizontal="left" vertical="center" wrapText="1"/>
    </xf>
    <xf numFmtId="2" fontId="53" fillId="4" borderId="9" xfId="0" applyNumberFormat="1" applyFont="1" applyFill="1" applyBorder="1" applyAlignment="1">
      <alignment horizontal="right" vertical="center"/>
    </xf>
    <xf numFmtId="2" fontId="55" fillId="4" borderId="1" xfId="0" applyNumberFormat="1" applyFont="1" applyFill="1" applyBorder="1" applyAlignment="1">
      <alignment horizontal="right" vertical="center"/>
    </xf>
    <xf numFmtId="164" fontId="15" fillId="4" borderId="1" xfId="0" applyNumberFormat="1" applyFont="1" applyFill="1" applyBorder="1" applyAlignment="1">
      <alignment horizontal="right" vertical="center"/>
    </xf>
    <xf numFmtId="43" fontId="15" fillId="4" borderId="1" xfId="1" applyFont="1" applyFill="1" applyBorder="1" applyAlignment="1">
      <alignment horizontal="center" vertical="center"/>
    </xf>
    <xf numFmtId="43" fontId="15" fillId="4" borderId="1" xfId="1" applyFont="1" applyFill="1" applyBorder="1" applyAlignment="1">
      <alignment vertical="center"/>
    </xf>
    <xf numFmtId="43" fontId="15" fillId="4" borderId="1" xfId="1" applyFont="1" applyFill="1" applyBorder="1" applyAlignment="1">
      <alignment horizontal="right" vertical="center"/>
    </xf>
    <xf numFmtId="43" fontId="15" fillId="4" borderId="1" xfId="1" applyFont="1" applyFill="1" applyBorder="1" applyAlignment="1">
      <alignment horizontal="left" vertical="center"/>
    </xf>
    <xf numFmtId="43" fontId="15" fillId="4" borderId="1" xfId="1" applyFont="1" applyFill="1" applyBorder="1" applyAlignment="1">
      <alignment vertical="center" wrapText="1"/>
    </xf>
    <xf numFmtId="0" fontId="20" fillId="4" borderId="0" xfId="0" applyFont="1" applyFill="1" applyAlignment="1">
      <alignment horizontal="right"/>
    </xf>
    <xf numFmtId="0" fontId="20" fillId="4" borderId="0" xfId="0" applyFont="1" applyFill="1" applyAlignment="1">
      <alignment horizontal="left"/>
    </xf>
    <xf numFmtId="0" fontId="0" fillId="4" borderId="0" xfId="0" applyFont="1" applyFill="1" applyAlignment="1">
      <alignment horizontal="center"/>
    </xf>
    <xf numFmtId="2" fontId="0" fillId="4" borderId="0" xfId="0" applyNumberFormat="1" applyFont="1" applyFill="1" applyAlignment="1">
      <alignment horizontal="right"/>
    </xf>
    <xf numFmtId="0" fontId="0" fillId="4" borderId="0" xfId="0" applyFont="1" applyFill="1" applyAlignment="1">
      <alignment horizontal="right"/>
    </xf>
    <xf numFmtId="0" fontId="0" fillId="4" borderId="0" xfId="0" applyFont="1" applyFill="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left" vertical="center"/>
    </xf>
    <xf numFmtId="0" fontId="12" fillId="0" borderId="0" xfId="0" applyFont="1" applyAlignment="1">
      <alignment horizontal="center"/>
    </xf>
    <xf numFmtId="0" fontId="5" fillId="0" borderId="1" xfId="0" applyFont="1" applyBorder="1" applyAlignment="1">
      <alignment horizontal="center" vertical="center"/>
    </xf>
    <xf numFmtId="0" fontId="13"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6"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3" fillId="0" borderId="0" xfId="0" applyFont="1" applyAlignment="1">
      <alignment horizontal="left" vertical="center"/>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4" borderId="0" xfId="0" applyFont="1" applyFill="1" applyBorder="1" applyAlignment="1">
      <alignment horizontal="left" vertical="center"/>
    </xf>
    <xf numFmtId="0" fontId="16" fillId="4" borderId="0"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60" fillId="0" borderId="0" xfId="0" applyFont="1" applyBorder="1" applyAlignment="1">
      <alignment horizontal="left"/>
    </xf>
    <xf numFmtId="0" fontId="16" fillId="0" borderId="0" xfId="0" applyFont="1" applyBorder="1" applyAlignment="1">
      <alignment horizontal="center" vertical="center" wrapText="1"/>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4" borderId="6"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15" fillId="4" borderId="1" xfId="9" applyFont="1" applyFill="1" applyBorder="1" applyAlignment="1">
      <alignment horizontal="center" vertical="center" wrapText="1"/>
    </xf>
    <xf numFmtId="0" fontId="46" fillId="4" borderId="0" xfId="0" applyFont="1" applyFill="1" applyAlignment="1">
      <alignment horizontal="center"/>
    </xf>
    <xf numFmtId="0" fontId="40" fillId="4" borderId="6" xfId="0" applyFont="1" applyFill="1" applyBorder="1" applyAlignment="1">
      <alignment horizontal="left" vertical="center" wrapText="1"/>
    </xf>
    <xf numFmtId="0" fontId="40" fillId="4" borderId="16" xfId="0" applyFont="1" applyFill="1" applyBorder="1" applyAlignment="1">
      <alignment horizontal="left" vertical="center" wrapText="1"/>
    </xf>
    <xf numFmtId="0" fontId="40" fillId="4" borderId="9" xfId="0" applyFont="1" applyFill="1" applyBorder="1" applyAlignment="1">
      <alignment horizontal="left" vertical="center" wrapText="1"/>
    </xf>
    <xf numFmtId="0" fontId="5" fillId="4" borderId="1" xfId="6" applyFont="1" applyFill="1" applyBorder="1" applyAlignment="1">
      <alignment horizontal="center" vertical="center" wrapText="1"/>
    </xf>
    <xf numFmtId="2" fontId="5" fillId="4" borderId="1" xfId="7" applyNumberFormat="1" applyFont="1" applyFill="1" applyBorder="1" applyAlignment="1">
      <alignment horizontal="center" vertical="center" wrapText="1"/>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xf>
    <xf numFmtId="0" fontId="5" fillId="4" borderId="1" xfId="6" applyNumberFormat="1" applyFont="1" applyFill="1" applyBorder="1" applyAlignment="1">
      <alignment horizontal="center" vertical="center" wrapText="1"/>
    </xf>
    <xf numFmtId="2" fontId="5" fillId="4" borderId="6" xfId="7" applyNumberFormat="1" applyFont="1" applyFill="1" applyBorder="1" applyAlignment="1">
      <alignment horizontal="center" vertical="center" wrapText="1"/>
    </xf>
    <xf numFmtId="2" fontId="5" fillId="4" borderId="9" xfId="7"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59" fillId="0" borderId="0" xfId="0" applyFont="1" applyBorder="1" applyAlignment="1">
      <alignment horizontal="left" vertical="center"/>
    </xf>
  </cellXfs>
  <cellStyles count="21">
    <cellStyle name="Comma" xfId="1" builtinId="3"/>
    <cellStyle name="Comma 8" xfId="5"/>
    <cellStyle name="Normal" xfId="0" builtinId="0"/>
    <cellStyle name="Normal 10 2" xfId="11"/>
    <cellStyle name="Normal 11 2" xfId="14"/>
    <cellStyle name="Normal 12" xfId="6"/>
    <cellStyle name="Normal 12 2" xfId="19"/>
    <cellStyle name="Normal 16" xfId="13"/>
    <cellStyle name="Normal 16 3" xfId="17"/>
    <cellStyle name="Normal 19" xfId="8"/>
    <cellStyle name="Normal 2" xfId="3"/>
    <cellStyle name="Normal 2 2 2" xfId="10"/>
    <cellStyle name="Normal 2 2 3" xfId="12"/>
    <cellStyle name="Normal 20 2" xfId="16"/>
    <cellStyle name="Normal 263" xfId="18"/>
    <cellStyle name="Normal 3 2 2" xfId="9"/>
    <cellStyle name="Normal 32" xfId="15"/>
    <cellStyle name="Normal 7" xfId="4"/>
    <cellStyle name="Normal_Cchuyen_TTCD" xfId="2"/>
    <cellStyle name="Normal_Sheet1 3" xfId="7"/>
    <cellStyle name="Normal_Sheet1_1"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C3" sqref="C3"/>
    </sheetView>
  </sheetViews>
  <sheetFormatPr defaultRowHeight="16.8" x14ac:dyDescent="0.3"/>
  <cols>
    <col min="1" max="1" width="5.09765625" style="29" customWidth="1"/>
    <col min="2" max="2" width="13.3984375" style="29" customWidth="1"/>
    <col min="3" max="3" width="74.19921875" style="29" customWidth="1"/>
    <col min="4" max="256" width="9.09765625" style="29"/>
    <col min="257" max="257" width="6.296875" style="29" customWidth="1"/>
    <col min="258" max="258" width="15.296875" style="29" customWidth="1"/>
    <col min="259" max="259" width="71.3984375" style="29" customWidth="1"/>
    <col min="260" max="512" width="9.09765625" style="29"/>
    <col min="513" max="513" width="6.296875" style="29" customWidth="1"/>
    <col min="514" max="514" width="15.296875" style="29" customWidth="1"/>
    <col min="515" max="515" width="71.3984375" style="29" customWidth="1"/>
    <col min="516" max="768" width="9.09765625" style="29"/>
    <col min="769" max="769" width="6.296875" style="29" customWidth="1"/>
    <col min="770" max="770" width="15.296875" style="29" customWidth="1"/>
    <col min="771" max="771" width="71.3984375" style="29" customWidth="1"/>
    <col min="772" max="1024" width="9.09765625" style="29"/>
    <col min="1025" max="1025" width="6.296875" style="29" customWidth="1"/>
    <col min="1026" max="1026" width="15.296875" style="29" customWidth="1"/>
    <col min="1027" max="1027" width="71.3984375" style="29" customWidth="1"/>
    <col min="1028" max="1280" width="9.09765625" style="29"/>
    <col min="1281" max="1281" width="6.296875" style="29" customWidth="1"/>
    <col min="1282" max="1282" width="15.296875" style="29" customWidth="1"/>
    <col min="1283" max="1283" width="71.3984375" style="29" customWidth="1"/>
    <col min="1284" max="1536" width="9.09765625" style="29"/>
    <col min="1537" max="1537" width="6.296875" style="29" customWidth="1"/>
    <col min="1538" max="1538" width="15.296875" style="29" customWidth="1"/>
    <col min="1539" max="1539" width="71.3984375" style="29" customWidth="1"/>
    <col min="1540" max="1792" width="9.09765625" style="29"/>
    <col min="1793" max="1793" width="6.296875" style="29" customWidth="1"/>
    <col min="1794" max="1794" width="15.296875" style="29" customWidth="1"/>
    <col min="1795" max="1795" width="71.3984375" style="29" customWidth="1"/>
    <col min="1796" max="2048" width="9.09765625" style="29"/>
    <col min="2049" max="2049" width="6.296875" style="29" customWidth="1"/>
    <col min="2050" max="2050" width="15.296875" style="29" customWidth="1"/>
    <col min="2051" max="2051" width="71.3984375" style="29" customWidth="1"/>
    <col min="2052" max="2304" width="9.09765625" style="29"/>
    <col min="2305" max="2305" width="6.296875" style="29" customWidth="1"/>
    <col min="2306" max="2306" width="15.296875" style="29" customWidth="1"/>
    <col min="2307" max="2307" width="71.3984375" style="29" customWidth="1"/>
    <col min="2308" max="2560" width="9.09765625" style="29"/>
    <col min="2561" max="2561" width="6.296875" style="29" customWidth="1"/>
    <col min="2562" max="2562" width="15.296875" style="29" customWidth="1"/>
    <col min="2563" max="2563" width="71.3984375" style="29" customWidth="1"/>
    <col min="2564" max="2816" width="9.09765625" style="29"/>
    <col min="2817" max="2817" width="6.296875" style="29" customWidth="1"/>
    <col min="2818" max="2818" width="15.296875" style="29" customWidth="1"/>
    <col min="2819" max="2819" width="71.3984375" style="29" customWidth="1"/>
    <col min="2820" max="3072" width="9.09765625" style="29"/>
    <col min="3073" max="3073" width="6.296875" style="29" customWidth="1"/>
    <col min="3074" max="3074" width="15.296875" style="29" customWidth="1"/>
    <col min="3075" max="3075" width="71.3984375" style="29" customWidth="1"/>
    <col min="3076" max="3328" width="9.09765625" style="29"/>
    <col min="3329" max="3329" width="6.296875" style="29" customWidth="1"/>
    <col min="3330" max="3330" width="15.296875" style="29" customWidth="1"/>
    <col min="3331" max="3331" width="71.3984375" style="29" customWidth="1"/>
    <col min="3332" max="3584" width="9.09765625" style="29"/>
    <col min="3585" max="3585" width="6.296875" style="29" customWidth="1"/>
    <col min="3586" max="3586" width="15.296875" style="29" customWidth="1"/>
    <col min="3587" max="3587" width="71.3984375" style="29" customWidth="1"/>
    <col min="3588" max="3840" width="9.09765625" style="29"/>
    <col min="3841" max="3841" width="6.296875" style="29" customWidth="1"/>
    <col min="3842" max="3842" width="15.296875" style="29" customWidth="1"/>
    <col min="3843" max="3843" width="71.3984375" style="29" customWidth="1"/>
    <col min="3844" max="4096" width="9.09765625" style="29"/>
    <col min="4097" max="4097" width="6.296875" style="29" customWidth="1"/>
    <col min="4098" max="4098" width="15.296875" style="29" customWidth="1"/>
    <col min="4099" max="4099" width="71.3984375" style="29" customWidth="1"/>
    <col min="4100" max="4352" width="9.09765625" style="29"/>
    <col min="4353" max="4353" width="6.296875" style="29" customWidth="1"/>
    <col min="4354" max="4354" width="15.296875" style="29" customWidth="1"/>
    <col min="4355" max="4355" width="71.3984375" style="29" customWidth="1"/>
    <col min="4356" max="4608" width="9.09765625" style="29"/>
    <col min="4609" max="4609" width="6.296875" style="29" customWidth="1"/>
    <col min="4610" max="4610" width="15.296875" style="29" customWidth="1"/>
    <col min="4611" max="4611" width="71.3984375" style="29" customWidth="1"/>
    <col min="4612" max="4864" width="9.09765625" style="29"/>
    <col min="4865" max="4865" width="6.296875" style="29" customWidth="1"/>
    <col min="4866" max="4866" width="15.296875" style="29" customWidth="1"/>
    <col min="4867" max="4867" width="71.3984375" style="29" customWidth="1"/>
    <col min="4868" max="5120" width="9.09765625" style="29"/>
    <col min="5121" max="5121" width="6.296875" style="29" customWidth="1"/>
    <col min="5122" max="5122" width="15.296875" style="29" customWidth="1"/>
    <col min="5123" max="5123" width="71.3984375" style="29" customWidth="1"/>
    <col min="5124" max="5376" width="9.09765625" style="29"/>
    <col min="5377" max="5377" width="6.296875" style="29" customWidth="1"/>
    <col min="5378" max="5378" width="15.296875" style="29" customWidth="1"/>
    <col min="5379" max="5379" width="71.3984375" style="29" customWidth="1"/>
    <col min="5380" max="5632" width="9.09765625" style="29"/>
    <col min="5633" max="5633" width="6.296875" style="29" customWidth="1"/>
    <col min="5634" max="5634" width="15.296875" style="29" customWidth="1"/>
    <col min="5635" max="5635" width="71.3984375" style="29" customWidth="1"/>
    <col min="5636" max="5888" width="9.09765625" style="29"/>
    <col min="5889" max="5889" width="6.296875" style="29" customWidth="1"/>
    <col min="5890" max="5890" width="15.296875" style="29" customWidth="1"/>
    <col min="5891" max="5891" width="71.3984375" style="29" customWidth="1"/>
    <col min="5892" max="6144" width="9.09765625" style="29"/>
    <col min="6145" max="6145" width="6.296875" style="29" customWidth="1"/>
    <col min="6146" max="6146" width="15.296875" style="29" customWidth="1"/>
    <col min="6147" max="6147" width="71.3984375" style="29" customWidth="1"/>
    <col min="6148" max="6400" width="9.09765625" style="29"/>
    <col min="6401" max="6401" width="6.296875" style="29" customWidth="1"/>
    <col min="6402" max="6402" width="15.296875" style="29" customWidth="1"/>
    <col min="6403" max="6403" width="71.3984375" style="29" customWidth="1"/>
    <col min="6404" max="6656" width="9.09765625" style="29"/>
    <col min="6657" max="6657" width="6.296875" style="29" customWidth="1"/>
    <col min="6658" max="6658" width="15.296875" style="29" customWidth="1"/>
    <col min="6659" max="6659" width="71.3984375" style="29" customWidth="1"/>
    <col min="6660" max="6912" width="9.09765625" style="29"/>
    <col min="6913" max="6913" width="6.296875" style="29" customWidth="1"/>
    <col min="6914" max="6914" width="15.296875" style="29" customWidth="1"/>
    <col min="6915" max="6915" width="71.3984375" style="29" customWidth="1"/>
    <col min="6916" max="7168" width="9.09765625" style="29"/>
    <col min="7169" max="7169" width="6.296875" style="29" customWidth="1"/>
    <col min="7170" max="7170" width="15.296875" style="29" customWidth="1"/>
    <col min="7171" max="7171" width="71.3984375" style="29" customWidth="1"/>
    <col min="7172" max="7424" width="9.09765625" style="29"/>
    <col min="7425" max="7425" width="6.296875" style="29" customWidth="1"/>
    <col min="7426" max="7426" width="15.296875" style="29" customWidth="1"/>
    <col min="7427" max="7427" width="71.3984375" style="29" customWidth="1"/>
    <col min="7428" max="7680" width="9.09765625" style="29"/>
    <col min="7681" max="7681" width="6.296875" style="29" customWidth="1"/>
    <col min="7682" max="7682" width="15.296875" style="29" customWidth="1"/>
    <col min="7683" max="7683" width="71.3984375" style="29" customWidth="1"/>
    <col min="7684" max="7936" width="9.09765625" style="29"/>
    <col min="7937" max="7937" width="6.296875" style="29" customWidth="1"/>
    <col min="7938" max="7938" width="15.296875" style="29" customWidth="1"/>
    <col min="7939" max="7939" width="71.3984375" style="29" customWidth="1"/>
    <col min="7940" max="8192" width="9.09765625" style="29"/>
    <col min="8193" max="8193" width="6.296875" style="29" customWidth="1"/>
    <col min="8194" max="8194" width="15.296875" style="29" customWidth="1"/>
    <col min="8195" max="8195" width="71.3984375" style="29" customWidth="1"/>
    <col min="8196" max="8448" width="9.09765625" style="29"/>
    <col min="8449" max="8449" width="6.296875" style="29" customWidth="1"/>
    <col min="8450" max="8450" width="15.296875" style="29" customWidth="1"/>
    <col min="8451" max="8451" width="71.3984375" style="29" customWidth="1"/>
    <col min="8452" max="8704" width="9.09765625" style="29"/>
    <col min="8705" max="8705" width="6.296875" style="29" customWidth="1"/>
    <col min="8706" max="8706" width="15.296875" style="29" customWidth="1"/>
    <col min="8707" max="8707" width="71.3984375" style="29" customWidth="1"/>
    <col min="8708" max="8960" width="9.09765625" style="29"/>
    <col min="8961" max="8961" width="6.296875" style="29" customWidth="1"/>
    <col min="8962" max="8962" width="15.296875" style="29" customWidth="1"/>
    <col min="8963" max="8963" width="71.3984375" style="29" customWidth="1"/>
    <col min="8964" max="9216" width="9.09765625" style="29"/>
    <col min="9217" max="9217" width="6.296875" style="29" customWidth="1"/>
    <col min="9218" max="9218" width="15.296875" style="29" customWidth="1"/>
    <col min="9219" max="9219" width="71.3984375" style="29" customWidth="1"/>
    <col min="9220" max="9472" width="9.09765625" style="29"/>
    <col min="9473" max="9473" width="6.296875" style="29" customWidth="1"/>
    <col min="9474" max="9474" width="15.296875" style="29" customWidth="1"/>
    <col min="9475" max="9475" width="71.3984375" style="29" customWidth="1"/>
    <col min="9476" max="9728" width="9.09765625" style="29"/>
    <col min="9729" max="9729" width="6.296875" style="29" customWidth="1"/>
    <col min="9730" max="9730" width="15.296875" style="29" customWidth="1"/>
    <col min="9731" max="9731" width="71.3984375" style="29" customWidth="1"/>
    <col min="9732" max="9984" width="9.09765625" style="29"/>
    <col min="9985" max="9985" width="6.296875" style="29" customWidth="1"/>
    <col min="9986" max="9986" width="15.296875" style="29" customWidth="1"/>
    <col min="9987" max="9987" width="71.3984375" style="29" customWidth="1"/>
    <col min="9988" max="10240" width="9.09765625" style="29"/>
    <col min="10241" max="10241" width="6.296875" style="29" customWidth="1"/>
    <col min="10242" max="10242" width="15.296875" style="29" customWidth="1"/>
    <col min="10243" max="10243" width="71.3984375" style="29" customWidth="1"/>
    <col min="10244" max="10496" width="9.09765625" style="29"/>
    <col min="10497" max="10497" width="6.296875" style="29" customWidth="1"/>
    <col min="10498" max="10498" width="15.296875" style="29" customWidth="1"/>
    <col min="10499" max="10499" width="71.3984375" style="29" customWidth="1"/>
    <col min="10500" max="10752" width="9.09765625" style="29"/>
    <col min="10753" max="10753" width="6.296875" style="29" customWidth="1"/>
    <col min="10754" max="10754" width="15.296875" style="29" customWidth="1"/>
    <col min="10755" max="10755" width="71.3984375" style="29" customWidth="1"/>
    <col min="10756" max="11008" width="9.09765625" style="29"/>
    <col min="11009" max="11009" width="6.296875" style="29" customWidth="1"/>
    <col min="11010" max="11010" width="15.296875" style="29" customWidth="1"/>
    <col min="11011" max="11011" width="71.3984375" style="29" customWidth="1"/>
    <col min="11012" max="11264" width="9.09765625" style="29"/>
    <col min="11265" max="11265" width="6.296875" style="29" customWidth="1"/>
    <col min="11266" max="11266" width="15.296875" style="29" customWidth="1"/>
    <col min="11267" max="11267" width="71.3984375" style="29" customWidth="1"/>
    <col min="11268" max="11520" width="9.09765625" style="29"/>
    <col min="11521" max="11521" width="6.296875" style="29" customWidth="1"/>
    <col min="11522" max="11522" width="15.296875" style="29" customWidth="1"/>
    <col min="11523" max="11523" width="71.3984375" style="29" customWidth="1"/>
    <col min="11524" max="11776" width="9.09765625" style="29"/>
    <col min="11777" max="11777" width="6.296875" style="29" customWidth="1"/>
    <col min="11778" max="11778" width="15.296875" style="29" customWidth="1"/>
    <col min="11779" max="11779" width="71.3984375" style="29" customWidth="1"/>
    <col min="11780" max="12032" width="9.09765625" style="29"/>
    <col min="12033" max="12033" width="6.296875" style="29" customWidth="1"/>
    <col min="12034" max="12034" width="15.296875" style="29" customWidth="1"/>
    <col min="12035" max="12035" width="71.3984375" style="29" customWidth="1"/>
    <col min="12036" max="12288" width="9.09765625" style="29"/>
    <col min="12289" max="12289" width="6.296875" style="29" customWidth="1"/>
    <col min="12290" max="12290" width="15.296875" style="29" customWidth="1"/>
    <col min="12291" max="12291" width="71.3984375" style="29" customWidth="1"/>
    <col min="12292" max="12544" width="9.09765625" style="29"/>
    <col min="12545" max="12545" width="6.296875" style="29" customWidth="1"/>
    <col min="12546" max="12546" width="15.296875" style="29" customWidth="1"/>
    <col min="12547" max="12547" width="71.3984375" style="29" customWidth="1"/>
    <col min="12548" max="12800" width="9.09765625" style="29"/>
    <col min="12801" max="12801" width="6.296875" style="29" customWidth="1"/>
    <col min="12802" max="12802" width="15.296875" style="29" customWidth="1"/>
    <col min="12803" max="12803" width="71.3984375" style="29" customWidth="1"/>
    <col min="12804" max="13056" width="9.09765625" style="29"/>
    <col min="13057" max="13057" width="6.296875" style="29" customWidth="1"/>
    <col min="13058" max="13058" width="15.296875" style="29" customWidth="1"/>
    <col min="13059" max="13059" width="71.3984375" style="29" customWidth="1"/>
    <col min="13060" max="13312" width="9.09765625" style="29"/>
    <col min="13313" max="13313" width="6.296875" style="29" customWidth="1"/>
    <col min="13314" max="13314" width="15.296875" style="29" customWidth="1"/>
    <col min="13315" max="13315" width="71.3984375" style="29" customWidth="1"/>
    <col min="13316" max="13568" width="9.09765625" style="29"/>
    <col min="13569" max="13569" width="6.296875" style="29" customWidth="1"/>
    <col min="13570" max="13570" width="15.296875" style="29" customWidth="1"/>
    <col min="13571" max="13571" width="71.3984375" style="29" customWidth="1"/>
    <col min="13572" max="13824" width="9.09765625" style="29"/>
    <col min="13825" max="13825" width="6.296875" style="29" customWidth="1"/>
    <col min="13826" max="13826" width="15.296875" style="29" customWidth="1"/>
    <col min="13827" max="13827" width="71.3984375" style="29" customWidth="1"/>
    <col min="13828" max="14080" width="9.09765625" style="29"/>
    <col min="14081" max="14081" width="6.296875" style="29" customWidth="1"/>
    <col min="14082" max="14082" width="15.296875" style="29" customWidth="1"/>
    <col min="14083" max="14083" width="71.3984375" style="29" customWidth="1"/>
    <col min="14084" max="14336" width="9.09765625" style="29"/>
    <col min="14337" max="14337" width="6.296875" style="29" customWidth="1"/>
    <col min="14338" max="14338" width="15.296875" style="29" customWidth="1"/>
    <col min="14339" max="14339" width="71.3984375" style="29" customWidth="1"/>
    <col min="14340" max="14592" width="9.09765625" style="29"/>
    <col min="14593" max="14593" width="6.296875" style="29" customWidth="1"/>
    <col min="14594" max="14594" width="15.296875" style="29" customWidth="1"/>
    <col min="14595" max="14595" width="71.3984375" style="29" customWidth="1"/>
    <col min="14596" max="14848" width="9.09765625" style="29"/>
    <col min="14849" max="14849" width="6.296875" style="29" customWidth="1"/>
    <col min="14850" max="14850" width="15.296875" style="29" customWidth="1"/>
    <col min="14851" max="14851" width="71.3984375" style="29" customWidth="1"/>
    <col min="14852" max="15104" width="9.09765625" style="29"/>
    <col min="15105" max="15105" width="6.296875" style="29" customWidth="1"/>
    <col min="15106" max="15106" width="15.296875" style="29" customWidth="1"/>
    <col min="15107" max="15107" width="71.3984375" style="29" customWidth="1"/>
    <col min="15108" max="15360" width="9.09765625" style="29"/>
    <col min="15361" max="15361" width="6.296875" style="29" customWidth="1"/>
    <col min="15362" max="15362" width="15.296875" style="29" customWidth="1"/>
    <col min="15363" max="15363" width="71.3984375" style="29" customWidth="1"/>
    <col min="15364" max="15616" width="9.09765625" style="29"/>
    <col min="15617" max="15617" width="6.296875" style="29" customWidth="1"/>
    <col min="15618" max="15618" width="15.296875" style="29" customWidth="1"/>
    <col min="15619" max="15619" width="71.3984375" style="29" customWidth="1"/>
    <col min="15620" max="15872" width="9.09765625" style="29"/>
    <col min="15873" max="15873" width="6.296875" style="29" customWidth="1"/>
    <col min="15874" max="15874" width="15.296875" style="29" customWidth="1"/>
    <col min="15875" max="15875" width="71.3984375" style="29" customWidth="1"/>
    <col min="15876" max="16128" width="9.09765625" style="29"/>
    <col min="16129" max="16129" width="6.296875" style="29" customWidth="1"/>
    <col min="16130" max="16130" width="15.296875" style="29" customWidth="1"/>
    <col min="16131" max="16131" width="71.3984375" style="29" customWidth="1"/>
    <col min="16132" max="16384" width="9.09765625" style="29"/>
  </cols>
  <sheetData>
    <row r="1" spans="1:3" ht="31.2" customHeight="1" x14ac:dyDescent="0.3">
      <c r="A1" s="439" t="s">
        <v>159</v>
      </c>
      <c r="B1" s="439"/>
      <c r="C1" s="439"/>
    </row>
    <row r="2" spans="1:3" ht="51.6" customHeight="1" x14ac:dyDescent="0.3">
      <c r="A2" s="438" t="s">
        <v>160</v>
      </c>
      <c r="B2" s="439"/>
      <c r="C2" s="439"/>
    </row>
    <row r="3" spans="1:3" ht="42.75" customHeight="1" x14ac:dyDescent="0.3">
      <c r="A3" s="30" t="s">
        <v>1</v>
      </c>
      <c r="B3" s="30" t="s">
        <v>161</v>
      </c>
      <c r="C3" s="30" t="s">
        <v>162</v>
      </c>
    </row>
    <row r="4" spans="1:3" ht="34.5" customHeight="1" x14ac:dyDescent="0.3">
      <c r="A4" s="31">
        <v>1</v>
      </c>
      <c r="B4" s="31" t="s">
        <v>163</v>
      </c>
      <c r="C4" s="32" t="s">
        <v>164</v>
      </c>
    </row>
    <row r="5" spans="1:3" ht="34.5" customHeight="1" x14ac:dyDescent="0.3">
      <c r="A5" s="31">
        <v>2</v>
      </c>
      <c r="B5" s="31" t="s">
        <v>165</v>
      </c>
      <c r="C5" s="32" t="s">
        <v>166</v>
      </c>
    </row>
    <row r="6" spans="1:3" ht="34.5" customHeight="1" x14ac:dyDescent="0.3">
      <c r="A6" s="31">
        <v>3</v>
      </c>
      <c r="B6" s="31" t="s">
        <v>167</v>
      </c>
      <c r="C6" s="32" t="s">
        <v>168</v>
      </c>
    </row>
    <row r="7" spans="1:3" ht="34.5" customHeight="1" x14ac:dyDescent="0.3">
      <c r="A7" s="31">
        <v>4</v>
      </c>
      <c r="B7" s="31" t="s">
        <v>169</v>
      </c>
      <c r="C7" s="32" t="s">
        <v>170</v>
      </c>
    </row>
    <row r="8" spans="1:3" ht="34.5" customHeight="1" x14ac:dyDescent="0.3">
      <c r="A8" s="31">
        <v>5</v>
      </c>
      <c r="B8" s="31" t="s">
        <v>171</v>
      </c>
      <c r="C8" s="32" t="s">
        <v>172</v>
      </c>
    </row>
    <row r="9" spans="1:3" ht="34.5" customHeight="1" x14ac:dyDescent="0.3">
      <c r="A9" s="31">
        <v>6</v>
      </c>
      <c r="B9" s="31" t="s">
        <v>173</v>
      </c>
      <c r="C9" s="32" t="s">
        <v>174</v>
      </c>
    </row>
    <row r="10" spans="1:3" ht="34.5" customHeight="1" x14ac:dyDescent="0.3">
      <c r="A10" s="31">
        <v>7</v>
      </c>
      <c r="B10" s="31" t="s">
        <v>175</v>
      </c>
      <c r="C10" s="32" t="s">
        <v>176</v>
      </c>
    </row>
    <row r="11" spans="1:3" ht="34.5" customHeight="1" x14ac:dyDescent="0.3">
      <c r="A11" s="31">
        <v>8</v>
      </c>
      <c r="B11" s="31" t="s">
        <v>0</v>
      </c>
      <c r="C11" s="32" t="s">
        <v>177</v>
      </c>
    </row>
    <row r="12" spans="1:3" x14ac:dyDescent="0.3">
      <c r="A12" s="33"/>
    </row>
  </sheetData>
  <mergeCells count="2">
    <mergeCell ref="A2:C2"/>
    <mergeCell ref="A1:C1"/>
  </mergeCells>
  <pageMargins left="0.93" right="0.2"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70" zoomScaleNormal="70" workbookViewId="0">
      <selection activeCell="C3" sqref="C3"/>
    </sheetView>
  </sheetViews>
  <sheetFormatPr defaultColWidth="9.09765625" defaultRowHeight="13.8" x14ac:dyDescent="0.25"/>
  <cols>
    <col min="1" max="1" width="3.3984375" style="34" customWidth="1"/>
    <col min="2" max="2" width="34.3984375" style="34" customWidth="1"/>
    <col min="3" max="3" width="6.09765625" style="34" customWidth="1"/>
    <col min="4" max="4" width="9.3984375" style="34" customWidth="1"/>
    <col min="5" max="5" width="7.3984375" style="34" customWidth="1"/>
    <col min="6" max="6" width="9.69921875" style="34" customWidth="1"/>
    <col min="7" max="7" width="10.296875" style="34" customWidth="1"/>
    <col min="8" max="11" width="9.69921875" style="34" customWidth="1"/>
    <col min="12" max="16384" width="9.09765625" style="34"/>
  </cols>
  <sheetData>
    <row r="1" spans="1:11" x14ac:dyDescent="0.25">
      <c r="A1" s="34" t="s">
        <v>163</v>
      </c>
      <c r="D1" s="35"/>
      <c r="E1" s="35"/>
      <c r="F1" s="36"/>
      <c r="G1" s="36"/>
      <c r="H1" s="36"/>
      <c r="I1" s="36"/>
      <c r="J1" s="36"/>
      <c r="K1" s="36"/>
    </row>
    <row r="2" spans="1:11" ht="15.6" x14ac:dyDescent="0.3">
      <c r="A2" s="441" t="s">
        <v>178</v>
      </c>
      <c r="B2" s="441"/>
      <c r="C2" s="441"/>
      <c r="D2" s="441"/>
      <c r="E2" s="441"/>
      <c r="F2" s="441"/>
      <c r="G2" s="441"/>
      <c r="H2" s="441"/>
      <c r="I2" s="441"/>
      <c r="J2" s="441"/>
      <c r="K2" s="441"/>
    </row>
    <row r="3" spans="1:11" x14ac:dyDescent="0.25">
      <c r="A3" s="37"/>
      <c r="B3" s="37"/>
      <c r="C3" s="37"/>
      <c r="D3" s="37"/>
      <c r="E3" s="37"/>
      <c r="F3" s="37"/>
      <c r="G3" s="37"/>
      <c r="H3" s="37"/>
      <c r="I3" s="37"/>
      <c r="J3" s="37"/>
      <c r="K3" s="37"/>
    </row>
    <row r="4" spans="1:11" x14ac:dyDescent="0.25">
      <c r="A4" s="442" t="s">
        <v>1</v>
      </c>
      <c r="B4" s="442" t="s">
        <v>2</v>
      </c>
      <c r="C4" s="442" t="s">
        <v>3</v>
      </c>
      <c r="D4" s="442" t="s">
        <v>179</v>
      </c>
      <c r="E4" s="442"/>
      <c r="F4" s="442" t="s">
        <v>180</v>
      </c>
      <c r="G4" s="442"/>
      <c r="H4" s="442"/>
      <c r="I4" s="442"/>
      <c r="J4" s="442"/>
      <c r="K4" s="442"/>
    </row>
    <row r="5" spans="1:11" ht="39.6" customHeight="1" x14ac:dyDescent="0.25">
      <c r="A5" s="442"/>
      <c r="B5" s="442"/>
      <c r="C5" s="442"/>
      <c r="D5" s="8" t="s">
        <v>181</v>
      </c>
      <c r="E5" s="8" t="s">
        <v>182</v>
      </c>
      <c r="F5" s="8" t="s">
        <v>212</v>
      </c>
      <c r="G5" s="8" t="s">
        <v>213</v>
      </c>
      <c r="H5" s="8" t="s">
        <v>214</v>
      </c>
      <c r="I5" s="8" t="s">
        <v>215</v>
      </c>
      <c r="J5" s="8" t="s">
        <v>216</v>
      </c>
      <c r="K5" s="8" t="s">
        <v>217</v>
      </c>
    </row>
    <row r="6" spans="1:11" x14ac:dyDescent="0.25">
      <c r="A6" s="9"/>
      <c r="B6" s="9" t="s">
        <v>199</v>
      </c>
      <c r="C6" s="9"/>
      <c r="D6" s="10">
        <v>5897.2964999999995</v>
      </c>
      <c r="E6" s="10">
        <v>100</v>
      </c>
      <c r="F6" s="10">
        <v>556.36790000000008</v>
      </c>
      <c r="G6" s="10">
        <v>2436.4415999999997</v>
      </c>
      <c r="H6" s="10">
        <v>836.14469999999994</v>
      </c>
      <c r="I6" s="10">
        <v>469.18</v>
      </c>
      <c r="J6" s="10">
        <v>857.65230000000008</v>
      </c>
      <c r="K6" s="10">
        <v>741.51</v>
      </c>
    </row>
    <row r="7" spans="1:11" s="38" customFormat="1" x14ac:dyDescent="0.25">
      <c r="A7" s="147" t="s">
        <v>155</v>
      </c>
      <c r="B7" s="9" t="s">
        <v>58</v>
      </c>
      <c r="C7" s="7" t="s">
        <v>8</v>
      </c>
      <c r="D7" s="10">
        <v>3957.3850000000002</v>
      </c>
      <c r="E7" s="10">
        <v>67.105070942252951</v>
      </c>
      <c r="F7" s="10">
        <v>338.70560000000006</v>
      </c>
      <c r="G7" s="10">
        <v>1700.3504</v>
      </c>
      <c r="H7" s="10">
        <v>581.22370000000001</v>
      </c>
      <c r="I7" s="10">
        <v>258.42</v>
      </c>
      <c r="J7" s="10">
        <v>596.9153</v>
      </c>
      <c r="K7" s="10">
        <v>481.77000000000004</v>
      </c>
    </row>
    <row r="8" spans="1:11" x14ac:dyDescent="0.25">
      <c r="A8" s="11" t="s">
        <v>59</v>
      </c>
      <c r="B8" s="11" t="s">
        <v>60</v>
      </c>
      <c r="C8" s="12" t="s">
        <v>9</v>
      </c>
      <c r="D8" s="13">
        <v>1687.8908500000002</v>
      </c>
      <c r="E8" s="13">
        <v>28.62143441490521</v>
      </c>
      <c r="F8" s="13">
        <v>17.990400000000001</v>
      </c>
      <c r="G8" s="13">
        <v>442.24</v>
      </c>
      <c r="H8" s="13">
        <v>364.15999999999997</v>
      </c>
      <c r="I8" s="13">
        <v>125.76</v>
      </c>
      <c r="J8" s="13">
        <v>314.88045</v>
      </c>
      <c r="K8" s="13">
        <v>422.86</v>
      </c>
    </row>
    <row r="9" spans="1:11" x14ac:dyDescent="0.25">
      <c r="A9" s="11"/>
      <c r="B9" s="11" t="s">
        <v>229</v>
      </c>
      <c r="C9" s="14" t="s">
        <v>10</v>
      </c>
      <c r="D9" s="13">
        <v>1583.6399999999999</v>
      </c>
      <c r="E9" s="13">
        <v>26.853660825769911</v>
      </c>
      <c r="F9" s="13">
        <v>16.5</v>
      </c>
      <c r="G9" s="13">
        <v>441.81</v>
      </c>
      <c r="H9" s="13">
        <v>326.27999999999997</v>
      </c>
      <c r="I9" s="13">
        <v>106.42</v>
      </c>
      <c r="J9" s="13">
        <v>303.52</v>
      </c>
      <c r="K9" s="13">
        <v>389.11</v>
      </c>
    </row>
    <row r="10" spans="1:11" x14ac:dyDescent="0.25">
      <c r="A10" s="11" t="s">
        <v>62</v>
      </c>
      <c r="B10" s="11" t="s">
        <v>63</v>
      </c>
      <c r="C10" s="14" t="s">
        <v>11</v>
      </c>
      <c r="D10" s="13">
        <v>89.114449999999991</v>
      </c>
      <c r="E10" s="13">
        <v>1.5111068266620138</v>
      </c>
      <c r="F10" s="13">
        <v>9.0039999999999996</v>
      </c>
      <c r="G10" s="13">
        <v>41.39</v>
      </c>
      <c r="H10" s="13">
        <v>21.82</v>
      </c>
      <c r="I10" s="13">
        <v>1.35</v>
      </c>
      <c r="J10" s="13">
        <v>14.03045</v>
      </c>
      <c r="K10" s="13">
        <v>1.52</v>
      </c>
    </row>
    <row r="11" spans="1:11" x14ac:dyDescent="0.25">
      <c r="A11" s="11" t="s">
        <v>64</v>
      </c>
      <c r="B11" s="11" t="s">
        <v>65</v>
      </c>
      <c r="C11" s="12" t="s">
        <v>12</v>
      </c>
      <c r="D11" s="13">
        <v>391.93510000000003</v>
      </c>
      <c r="E11" s="13">
        <v>6.6460131350017768</v>
      </c>
      <c r="F11" s="13">
        <v>54.380400000000002</v>
      </c>
      <c r="G11" s="13">
        <v>208.61</v>
      </c>
      <c r="H11" s="13">
        <v>31.370200000000001</v>
      </c>
      <c r="I11" s="13">
        <v>38.51</v>
      </c>
      <c r="J11" s="13">
        <v>20.9345</v>
      </c>
      <c r="K11" s="13">
        <v>38.129999999999995</v>
      </c>
    </row>
    <row r="12" spans="1:11" x14ac:dyDescent="0.25">
      <c r="A12" s="11" t="s">
        <v>66</v>
      </c>
      <c r="B12" s="11" t="s">
        <v>67</v>
      </c>
      <c r="C12" s="12" t="s">
        <v>13</v>
      </c>
      <c r="D12" s="13">
        <v>1406.7047500000003</v>
      </c>
      <c r="E12" s="13">
        <v>23.853383495301625</v>
      </c>
      <c r="F12" s="13">
        <v>233.28040000000001</v>
      </c>
      <c r="G12" s="13">
        <v>817.62040000000002</v>
      </c>
      <c r="H12" s="13">
        <v>143.40350000000001</v>
      </c>
      <c r="I12" s="13">
        <v>49.73</v>
      </c>
      <c r="J12" s="13">
        <v>162.67044999999999</v>
      </c>
      <c r="K12" s="13">
        <v>0</v>
      </c>
    </row>
    <row r="13" spans="1:11" x14ac:dyDescent="0.25">
      <c r="A13" s="11" t="s">
        <v>68</v>
      </c>
      <c r="B13" s="11" t="s">
        <v>69</v>
      </c>
      <c r="C13" s="12" t="s">
        <v>14</v>
      </c>
      <c r="D13" s="13">
        <v>0</v>
      </c>
      <c r="E13" s="13">
        <v>0</v>
      </c>
      <c r="F13" s="13">
        <v>0</v>
      </c>
      <c r="G13" s="13">
        <v>0</v>
      </c>
      <c r="H13" s="13">
        <v>0</v>
      </c>
      <c r="I13" s="13">
        <v>0</v>
      </c>
      <c r="J13" s="13">
        <v>0</v>
      </c>
      <c r="K13" s="13">
        <v>0</v>
      </c>
    </row>
    <row r="14" spans="1:11" x14ac:dyDescent="0.25">
      <c r="A14" s="11" t="s">
        <v>70</v>
      </c>
      <c r="B14" s="11" t="s">
        <v>71</v>
      </c>
      <c r="C14" s="12" t="s">
        <v>15</v>
      </c>
      <c r="D14" s="13">
        <v>321.66084999999998</v>
      </c>
      <c r="E14" s="13">
        <v>5.454378120550663</v>
      </c>
      <c r="F14" s="13">
        <v>23.880400000000002</v>
      </c>
      <c r="G14" s="13">
        <v>186.57</v>
      </c>
      <c r="H14" s="13">
        <v>16.64</v>
      </c>
      <c r="I14" s="13">
        <v>24.48</v>
      </c>
      <c r="J14" s="13">
        <v>70.090450000000004</v>
      </c>
      <c r="K14" s="13">
        <v>0</v>
      </c>
    </row>
    <row r="15" spans="1:11" x14ac:dyDescent="0.25">
      <c r="A15" s="11" t="s">
        <v>154</v>
      </c>
      <c r="B15" s="11" t="s">
        <v>72</v>
      </c>
      <c r="C15" s="12" t="s">
        <v>16</v>
      </c>
      <c r="D15" s="13">
        <v>41.844499999999996</v>
      </c>
      <c r="E15" s="13">
        <v>0.70955394560880569</v>
      </c>
      <c r="F15" s="13">
        <v>0.17</v>
      </c>
      <c r="G15" s="13">
        <v>0</v>
      </c>
      <c r="H15" s="13">
        <v>3.83</v>
      </c>
      <c r="I15" s="13">
        <v>18.59</v>
      </c>
      <c r="J15" s="13">
        <v>4.9044999999999996</v>
      </c>
      <c r="K15" s="13">
        <v>14.35</v>
      </c>
    </row>
    <row r="16" spans="1:11" x14ac:dyDescent="0.25">
      <c r="A16" s="11" t="s">
        <v>73</v>
      </c>
      <c r="B16" s="11" t="s">
        <v>74</v>
      </c>
      <c r="C16" s="12" t="s">
        <v>17</v>
      </c>
      <c r="D16" s="13">
        <v>18.234500000000001</v>
      </c>
      <c r="E16" s="13">
        <v>0.30920100422286723</v>
      </c>
      <c r="F16" s="13">
        <v>0</v>
      </c>
      <c r="G16" s="13">
        <v>3.92</v>
      </c>
      <c r="H16" s="13">
        <v>0</v>
      </c>
      <c r="I16" s="13">
        <v>0</v>
      </c>
      <c r="J16" s="13">
        <v>9.4045000000000005</v>
      </c>
      <c r="K16" s="13">
        <v>4.91</v>
      </c>
    </row>
    <row r="17" spans="1:11" s="38" customFormat="1" x14ac:dyDescent="0.25">
      <c r="A17" s="147" t="s">
        <v>156</v>
      </c>
      <c r="B17" s="9" t="s">
        <v>75</v>
      </c>
      <c r="C17" s="7" t="s">
        <v>18</v>
      </c>
      <c r="D17" s="10">
        <v>1734.5045</v>
      </c>
      <c r="E17" s="10">
        <v>29.411858467689395</v>
      </c>
      <c r="F17" s="10">
        <v>205.55630000000002</v>
      </c>
      <c r="G17" s="10">
        <v>618.39520000000005</v>
      </c>
      <c r="H17" s="10">
        <v>241.12599999999992</v>
      </c>
      <c r="I17" s="10">
        <v>200.38699999999997</v>
      </c>
      <c r="J17" s="10">
        <v>243.47</v>
      </c>
      <c r="K17" s="10">
        <v>225.57</v>
      </c>
    </row>
    <row r="18" spans="1:11" x14ac:dyDescent="0.25">
      <c r="A18" s="11" t="s">
        <v>76</v>
      </c>
      <c r="B18" s="11" t="s">
        <v>77</v>
      </c>
      <c r="C18" s="12" t="s">
        <v>19</v>
      </c>
      <c r="D18" s="13">
        <v>23.366</v>
      </c>
      <c r="E18" s="13">
        <v>0.39621545228394062</v>
      </c>
      <c r="F18" s="13">
        <v>0.65</v>
      </c>
      <c r="G18" s="13">
        <v>20.260000000000002</v>
      </c>
      <c r="H18" s="13">
        <v>0.02</v>
      </c>
      <c r="I18" s="13">
        <v>2.4359999999999999</v>
      </c>
      <c r="J18" s="13">
        <v>0</v>
      </c>
      <c r="K18" s="13">
        <v>0</v>
      </c>
    </row>
    <row r="19" spans="1:11" x14ac:dyDescent="0.25">
      <c r="A19" s="11" t="s">
        <v>78</v>
      </c>
      <c r="B19" s="11" t="s">
        <v>79</v>
      </c>
      <c r="C19" s="12" t="s">
        <v>20</v>
      </c>
      <c r="D19" s="13">
        <v>3</v>
      </c>
      <c r="E19" s="13">
        <v>5.0870767647514421E-2</v>
      </c>
      <c r="F19" s="13">
        <v>0.54</v>
      </c>
      <c r="G19" s="13">
        <v>0.2</v>
      </c>
      <c r="H19" s="13">
        <v>0.21</v>
      </c>
      <c r="I19" s="13">
        <v>1.85</v>
      </c>
      <c r="J19" s="13">
        <v>0.2</v>
      </c>
      <c r="K19" s="13">
        <v>0</v>
      </c>
    </row>
    <row r="20" spans="1:11" x14ac:dyDescent="0.25">
      <c r="A20" s="11" t="s">
        <v>80</v>
      </c>
      <c r="B20" s="11" t="s">
        <v>81</v>
      </c>
      <c r="C20" s="12" t="s">
        <v>21</v>
      </c>
      <c r="D20" s="13">
        <v>0</v>
      </c>
      <c r="E20" s="13">
        <v>0</v>
      </c>
      <c r="F20" s="13">
        <v>0</v>
      </c>
      <c r="G20" s="13">
        <v>0</v>
      </c>
      <c r="H20" s="13">
        <v>0</v>
      </c>
      <c r="I20" s="13">
        <v>0</v>
      </c>
      <c r="J20" s="13">
        <v>0</v>
      </c>
      <c r="K20" s="13">
        <v>0</v>
      </c>
    </row>
    <row r="21" spans="1:11" x14ac:dyDescent="0.25">
      <c r="A21" s="11" t="s">
        <v>82</v>
      </c>
      <c r="B21" s="11" t="s">
        <v>83</v>
      </c>
      <c r="C21" s="12" t="s">
        <v>22</v>
      </c>
      <c r="D21" s="13">
        <v>0</v>
      </c>
      <c r="E21" s="13">
        <v>0</v>
      </c>
      <c r="F21" s="13">
        <v>0</v>
      </c>
      <c r="G21" s="13">
        <v>0</v>
      </c>
      <c r="H21" s="13">
        <v>0</v>
      </c>
      <c r="I21" s="13">
        <v>0</v>
      </c>
      <c r="J21" s="13">
        <v>0</v>
      </c>
      <c r="K21" s="13">
        <v>0</v>
      </c>
    </row>
    <row r="22" spans="1:11" x14ac:dyDescent="0.25">
      <c r="A22" s="11" t="s">
        <v>84</v>
      </c>
      <c r="B22" s="11" t="s">
        <v>85</v>
      </c>
      <c r="C22" s="12" t="s">
        <v>23</v>
      </c>
      <c r="D22" s="13">
        <v>62.490000000000009</v>
      </c>
      <c r="E22" s="13">
        <v>1.0596380900977256</v>
      </c>
      <c r="F22" s="13">
        <v>0</v>
      </c>
      <c r="G22" s="13">
        <v>53.680000000000007</v>
      </c>
      <c r="H22" s="13">
        <v>0</v>
      </c>
      <c r="I22" s="13">
        <v>2.7</v>
      </c>
      <c r="J22" s="13">
        <v>6.11</v>
      </c>
      <c r="K22" s="13">
        <v>0</v>
      </c>
    </row>
    <row r="23" spans="1:11" x14ac:dyDescent="0.25">
      <c r="A23" s="11" t="s">
        <v>86</v>
      </c>
      <c r="B23" s="11" t="s">
        <v>87</v>
      </c>
      <c r="C23" s="12" t="s">
        <v>24</v>
      </c>
      <c r="D23" s="13">
        <v>21.810849999999999</v>
      </c>
      <c r="E23" s="13">
        <v>0.36984489418159661</v>
      </c>
      <c r="F23" s="13">
        <v>13.97045</v>
      </c>
      <c r="G23" s="13">
        <v>5.3604000000000003</v>
      </c>
      <c r="H23" s="13">
        <v>0</v>
      </c>
      <c r="I23" s="13">
        <v>2.16</v>
      </c>
      <c r="J23" s="13">
        <v>0</v>
      </c>
      <c r="K23" s="13">
        <v>0.32</v>
      </c>
    </row>
    <row r="24" spans="1:11" x14ac:dyDescent="0.25">
      <c r="A24" s="11" t="s">
        <v>88</v>
      </c>
      <c r="B24" s="11" t="s">
        <v>89</v>
      </c>
      <c r="C24" s="12" t="s">
        <v>25</v>
      </c>
      <c r="D24" s="13">
        <v>46.036850000000001</v>
      </c>
      <c r="E24" s="13">
        <v>0.78064329985782477</v>
      </c>
      <c r="F24" s="13">
        <v>1.5304500000000001</v>
      </c>
      <c r="G24" s="13">
        <v>30.0304</v>
      </c>
      <c r="H24" s="13">
        <v>11.37</v>
      </c>
      <c r="I24" s="13">
        <v>2.9260000000000002</v>
      </c>
      <c r="J24" s="13">
        <v>0</v>
      </c>
      <c r="K24" s="13">
        <v>0.18</v>
      </c>
    </row>
    <row r="25" spans="1:11" x14ac:dyDescent="0.25">
      <c r="A25" s="11" t="s">
        <v>90</v>
      </c>
      <c r="B25" s="11" t="s">
        <v>91</v>
      </c>
      <c r="C25" s="12" t="s">
        <v>26</v>
      </c>
      <c r="D25" s="13">
        <v>0</v>
      </c>
      <c r="E25" s="13">
        <v>0</v>
      </c>
      <c r="F25" s="13">
        <v>0</v>
      </c>
      <c r="G25" s="13">
        <v>0</v>
      </c>
      <c r="H25" s="13">
        <v>0</v>
      </c>
      <c r="I25" s="13">
        <v>0</v>
      </c>
      <c r="J25" s="13">
        <v>0</v>
      </c>
      <c r="K25" s="13">
        <v>0</v>
      </c>
    </row>
    <row r="26" spans="1:11" ht="26.4" x14ac:dyDescent="0.25">
      <c r="A26" s="11" t="s">
        <v>92</v>
      </c>
      <c r="B26" s="19" t="s">
        <v>93</v>
      </c>
      <c r="C26" s="12" t="s">
        <v>27</v>
      </c>
      <c r="D26" s="13">
        <v>763.31039999999996</v>
      </c>
      <c r="E26" s="13">
        <v>12.943395333777097</v>
      </c>
      <c r="F26" s="13">
        <v>99.615400000000008</v>
      </c>
      <c r="G26" s="13">
        <v>189.55199999999999</v>
      </c>
      <c r="H26" s="13">
        <v>124.59599999999999</v>
      </c>
      <c r="I26" s="13">
        <v>104.55500000000002</v>
      </c>
      <c r="J26" s="13">
        <v>105.502</v>
      </c>
      <c r="K26" s="13">
        <v>139.48999999999998</v>
      </c>
    </row>
    <row r="27" spans="1:11" x14ac:dyDescent="0.25">
      <c r="A27" s="11" t="s">
        <v>94</v>
      </c>
      <c r="B27" s="11" t="s">
        <v>95</v>
      </c>
      <c r="C27" s="12" t="s">
        <v>28</v>
      </c>
      <c r="D27" s="13">
        <v>3.4345000000000003</v>
      </c>
      <c r="E27" s="13">
        <v>5.8238550495129437E-2</v>
      </c>
      <c r="F27" s="13">
        <v>2.9045000000000001</v>
      </c>
      <c r="G27" s="13">
        <v>0.06</v>
      </c>
      <c r="H27" s="13">
        <v>0.04</v>
      </c>
      <c r="I27" s="13">
        <v>0</v>
      </c>
      <c r="J27" s="13">
        <v>0</v>
      </c>
      <c r="K27" s="13">
        <v>0.43</v>
      </c>
    </row>
    <row r="28" spans="1:11" x14ac:dyDescent="0.25">
      <c r="A28" s="11" t="s">
        <v>96</v>
      </c>
      <c r="B28" s="11" t="s">
        <v>97</v>
      </c>
      <c r="C28" s="12" t="s">
        <v>29</v>
      </c>
      <c r="D28" s="13">
        <v>10.410450000000001</v>
      </c>
      <c r="E28" s="13">
        <v>0.17652919435202219</v>
      </c>
      <c r="F28" s="13">
        <v>1.0104500000000001</v>
      </c>
      <c r="G28" s="13">
        <v>0.01</v>
      </c>
      <c r="H28" s="13">
        <v>8.64</v>
      </c>
      <c r="I28" s="13">
        <v>0.48</v>
      </c>
      <c r="J28" s="13">
        <v>0.11</v>
      </c>
      <c r="K28" s="13">
        <v>0.16</v>
      </c>
    </row>
    <row r="29" spans="1:11" x14ac:dyDescent="0.25">
      <c r="A29" s="11" t="s">
        <v>98</v>
      </c>
      <c r="B29" s="11" t="s">
        <v>99</v>
      </c>
      <c r="C29" s="12" t="s">
        <v>30</v>
      </c>
      <c r="D29" s="13">
        <v>28.330850000000002</v>
      </c>
      <c r="E29" s="13">
        <v>0.48040402920219466</v>
      </c>
      <c r="F29" s="13">
        <v>6.8904500000000004</v>
      </c>
      <c r="G29" s="13">
        <v>4.6204000000000001</v>
      </c>
      <c r="H29" s="13">
        <v>2.33</v>
      </c>
      <c r="I29" s="13">
        <v>10.119999999999999</v>
      </c>
      <c r="J29" s="13">
        <v>2.1800000000000002</v>
      </c>
      <c r="K29" s="13">
        <v>2.19</v>
      </c>
    </row>
    <row r="30" spans="1:11" x14ac:dyDescent="0.25">
      <c r="A30" s="11" t="s">
        <v>100</v>
      </c>
      <c r="B30" s="11" t="s">
        <v>101</v>
      </c>
      <c r="C30" s="12" t="s">
        <v>31</v>
      </c>
      <c r="D30" s="13">
        <v>9.920399999999999</v>
      </c>
      <c r="E30" s="13">
        <v>0.16821945445680067</v>
      </c>
      <c r="F30" s="13">
        <v>1.89</v>
      </c>
      <c r="G30" s="13">
        <v>2.0903999999999998</v>
      </c>
      <c r="H30" s="13">
        <v>0.93</v>
      </c>
      <c r="I30" s="13">
        <v>1.47</v>
      </c>
      <c r="J30" s="13">
        <v>1.24</v>
      </c>
      <c r="K30" s="13">
        <v>2.2999999999999998</v>
      </c>
    </row>
    <row r="31" spans="1:11" x14ac:dyDescent="0.25">
      <c r="A31" s="11" t="s">
        <v>102</v>
      </c>
      <c r="B31" s="11" t="s">
        <v>103</v>
      </c>
      <c r="C31" s="12" t="s">
        <v>32</v>
      </c>
      <c r="D31" s="13">
        <v>0</v>
      </c>
      <c r="E31" s="13">
        <v>0</v>
      </c>
      <c r="F31" s="13">
        <v>0</v>
      </c>
      <c r="G31" s="13">
        <v>0</v>
      </c>
      <c r="H31" s="13">
        <v>0</v>
      </c>
      <c r="I31" s="13">
        <v>0</v>
      </c>
      <c r="J31" s="13">
        <v>0</v>
      </c>
      <c r="K31" s="13">
        <v>0</v>
      </c>
    </row>
    <row r="32" spans="1:11" x14ac:dyDescent="0.25">
      <c r="A32" s="11" t="s">
        <v>104</v>
      </c>
      <c r="B32" s="11" t="s">
        <v>105</v>
      </c>
      <c r="C32" s="12" t="s">
        <v>33</v>
      </c>
      <c r="D32" s="13">
        <v>0</v>
      </c>
      <c r="E32" s="13">
        <v>0</v>
      </c>
      <c r="F32" s="13">
        <v>0</v>
      </c>
      <c r="G32" s="13">
        <v>0</v>
      </c>
      <c r="H32" s="13">
        <v>0</v>
      </c>
      <c r="I32" s="13">
        <v>0</v>
      </c>
      <c r="J32" s="13">
        <v>0</v>
      </c>
      <c r="K32" s="13">
        <v>0</v>
      </c>
    </row>
    <row r="33" spans="1:11" x14ac:dyDescent="0.25">
      <c r="A33" s="11" t="s">
        <v>106</v>
      </c>
      <c r="B33" s="11" t="s">
        <v>107</v>
      </c>
      <c r="C33" s="12" t="s">
        <v>34</v>
      </c>
      <c r="D33" s="13">
        <v>586.93139999999994</v>
      </c>
      <c r="E33" s="13">
        <v>9.9525502914767809</v>
      </c>
      <c r="F33" s="13">
        <v>60.99</v>
      </c>
      <c r="G33" s="13">
        <v>160.4204</v>
      </c>
      <c r="H33" s="13">
        <v>102.99</v>
      </c>
      <c r="I33" s="13">
        <v>86.204999999999998</v>
      </c>
      <c r="J33" s="13">
        <v>66.986000000000004</v>
      </c>
      <c r="K33" s="13">
        <v>109.34</v>
      </c>
    </row>
    <row r="34" spans="1:11" x14ac:dyDescent="0.25">
      <c r="A34" s="11" t="s">
        <v>108</v>
      </c>
      <c r="B34" s="11" t="s">
        <v>109</v>
      </c>
      <c r="C34" s="12" t="s">
        <v>35</v>
      </c>
      <c r="D34" s="13">
        <v>116.27839999999999</v>
      </c>
      <c r="E34" s="13">
        <v>1.9717238229415801</v>
      </c>
      <c r="F34" s="13">
        <v>22.43</v>
      </c>
      <c r="G34" s="13">
        <v>22.110399999999998</v>
      </c>
      <c r="H34" s="13">
        <v>9.0419999999999998</v>
      </c>
      <c r="I34" s="13">
        <v>4.66</v>
      </c>
      <c r="J34" s="13">
        <v>34.515999999999998</v>
      </c>
      <c r="K34" s="13">
        <v>23.52</v>
      </c>
    </row>
    <row r="35" spans="1:11" x14ac:dyDescent="0.25">
      <c r="A35" s="11" t="s">
        <v>110</v>
      </c>
      <c r="B35" s="11" t="s">
        <v>111</v>
      </c>
      <c r="C35" s="12" t="s">
        <v>36</v>
      </c>
      <c r="D35" s="13">
        <v>4.8443999999999994</v>
      </c>
      <c r="E35" s="13">
        <v>8.2146115597206276E-2</v>
      </c>
      <c r="F35" s="13">
        <v>3.5</v>
      </c>
      <c r="G35" s="13">
        <v>0.2404</v>
      </c>
      <c r="H35" s="13">
        <v>0.23400000000000001</v>
      </c>
      <c r="I35" s="13">
        <v>0.21</v>
      </c>
      <c r="J35" s="13">
        <v>0.06</v>
      </c>
      <c r="K35" s="13">
        <v>0.6</v>
      </c>
    </row>
    <row r="36" spans="1:11" x14ac:dyDescent="0.25">
      <c r="A36" s="11" t="s">
        <v>112</v>
      </c>
      <c r="B36" s="11" t="s">
        <v>113</v>
      </c>
      <c r="C36" s="12" t="s">
        <v>37</v>
      </c>
      <c r="D36" s="13">
        <v>0.44999999999999996</v>
      </c>
      <c r="E36" s="13">
        <v>7.6306151471271623E-3</v>
      </c>
      <c r="F36" s="13">
        <v>0</v>
      </c>
      <c r="G36" s="13">
        <v>0</v>
      </c>
      <c r="H36" s="13">
        <v>0.13</v>
      </c>
      <c r="I36" s="13">
        <v>0.28999999999999998</v>
      </c>
      <c r="J36" s="13">
        <v>0.03</v>
      </c>
      <c r="K36" s="13">
        <v>0</v>
      </c>
    </row>
    <row r="37" spans="1:11" x14ac:dyDescent="0.25">
      <c r="A37" s="11" t="s">
        <v>114</v>
      </c>
      <c r="B37" s="11" t="s">
        <v>115</v>
      </c>
      <c r="C37" s="12" t="s">
        <v>38</v>
      </c>
      <c r="D37" s="13">
        <v>2.71</v>
      </c>
      <c r="E37" s="13">
        <v>4.5953260108254693E-2</v>
      </c>
      <c r="F37" s="13">
        <v>0</v>
      </c>
      <c r="G37" s="13">
        <v>0</v>
      </c>
      <c r="H37" s="13">
        <v>0.26</v>
      </c>
      <c r="I37" s="13">
        <v>1.1200000000000001</v>
      </c>
      <c r="J37" s="13">
        <v>0.38</v>
      </c>
      <c r="K37" s="13">
        <v>0.95</v>
      </c>
    </row>
    <row r="38" spans="1:11" x14ac:dyDescent="0.25">
      <c r="A38" s="11" t="s">
        <v>116</v>
      </c>
      <c r="B38" s="11" t="s">
        <v>117</v>
      </c>
      <c r="C38" s="12" t="s">
        <v>39</v>
      </c>
      <c r="D38" s="13">
        <v>12.506</v>
      </c>
      <c r="E38" s="13">
        <v>0.21206327339993847</v>
      </c>
      <c r="F38" s="13">
        <v>2.8</v>
      </c>
      <c r="G38" s="13">
        <v>1</v>
      </c>
      <c r="H38" s="13">
        <v>0</v>
      </c>
      <c r="I38" s="13">
        <v>0</v>
      </c>
      <c r="J38" s="13">
        <v>8.7059999999999995</v>
      </c>
      <c r="K38" s="13">
        <v>0</v>
      </c>
    </row>
    <row r="39" spans="1:11" x14ac:dyDescent="0.25">
      <c r="A39" s="11" t="s">
        <v>118</v>
      </c>
      <c r="B39" s="11" t="s">
        <v>119</v>
      </c>
      <c r="C39" s="12" t="s">
        <v>40</v>
      </c>
      <c r="D39" s="13">
        <v>0</v>
      </c>
      <c r="E39" s="13">
        <v>0</v>
      </c>
      <c r="F39" s="13">
        <v>0</v>
      </c>
      <c r="G39" s="13">
        <v>0</v>
      </c>
      <c r="H39" s="13">
        <v>0</v>
      </c>
      <c r="I39" s="13">
        <v>0</v>
      </c>
      <c r="J39" s="13">
        <v>0</v>
      </c>
      <c r="K39" s="13">
        <v>0</v>
      </c>
    </row>
    <row r="40" spans="1:11" x14ac:dyDescent="0.25">
      <c r="A40" s="11" t="s">
        <v>120</v>
      </c>
      <c r="B40" s="11" t="s">
        <v>121</v>
      </c>
      <c r="C40" s="12" t="s">
        <v>41</v>
      </c>
      <c r="D40" s="13">
        <v>13.350399999999999</v>
      </c>
      <c r="E40" s="13">
        <v>0.22638169880045883</v>
      </c>
      <c r="F40" s="13">
        <v>0</v>
      </c>
      <c r="G40" s="13">
        <v>4.5404</v>
      </c>
      <c r="H40" s="13">
        <v>2.04</v>
      </c>
      <c r="I40" s="13">
        <v>6.72</v>
      </c>
      <c r="J40" s="13">
        <v>0.02</v>
      </c>
      <c r="K40" s="13">
        <v>0.03</v>
      </c>
    </row>
    <row r="41" spans="1:11" x14ac:dyDescent="0.25">
      <c r="A41" s="11" t="s">
        <v>122</v>
      </c>
      <c r="B41" s="11" t="s">
        <v>123</v>
      </c>
      <c r="C41" s="12" t="s">
        <v>42</v>
      </c>
      <c r="D41" s="13">
        <v>39.11</v>
      </c>
      <c r="E41" s="13">
        <v>0.66318524089809638</v>
      </c>
      <c r="F41" s="13">
        <v>0</v>
      </c>
      <c r="G41" s="13">
        <v>0</v>
      </c>
      <c r="H41" s="13">
        <v>0</v>
      </c>
      <c r="I41" s="13">
        <v>0</v>
      </c>
      <c r="J41" s="13">
        <v>0</v>
      </c>
      <c r="K41" s="13">
        <v>39.11</v>
      </c>
    </row>
    <row r="42" spans="1:11" x14ac:dyDescent="0.25">
      <c r="A42" s="11" t="s">
        <v>124</v>
      </c>
      <c r="B42" s="11" t="s">
        <v>125</v>
      </c>
      <c r="C42" s="12" t="s">
        <v>43</v>
      </c>
      <c r="D42" s="13">
        <v>279.39640000000003</v>
      </c>
      <c r="E42" s="13">
        <v>4.7377031153173332</v>
      </c>
      <c r="F42" s="13">
        <v>45.330000000000005</v>
      </c>
      <c r="G42" s="13">
        <v>51.480400000000003</v>
      </c>
      <c r="H42" s="13">
        <v>70.150000000000006</v>
      </c>
      <c r="I42" s="13">
        <v>52.900000000000006</v>
      </c>
      <c r="J42" s="13">
        <v>59.516000000000005</v>
      </c>
      <c r="K42" s="13">
        <v>0.02</v>
      </c>
    </row>
    <row r="43" spans="1:11" x14ac:dyDescent="0.25">
      <c r="A43" s="11" t="s">
        <v>126</v>
      </c>
      <c r="B43" s="11" t="s">
        <v>127</v>
      </c>
      <c r="C43" s="12" t="s">
        <v>44</v>
      </c>
      <c r="D43" s="13">
        <v>9.31</v>
      </c>
      <c r="E43" s="13">
        <v>0.15786894893278644</v>
      </c>
      <c r="F43" s="13">
        <v>5.24</v>
      </c>
      <c r="G43" s="13">
        <v>0.6</v>
      </c>
      <c r="H43" s="13">
        <v>0.7</v>
      </c>
      <c r="I43" s="13">
        <v>1.17</v>
      </c>
      <c r="J43" s="13">
        <v>0.86</v>
      </c>
      <c r="K43" s="13">
        <v>0.74</v>
      </c>
    </row>
    <row r="44" spans="1:11" x14ac:dyDescent="0.25">
      <c r="A44" s="11" t="s">
        <v>128</v>
      </c>
      <c r="B44" s="11" t="s">
        <v>129</v>
      </c>
      <c r="C44" s="12" t="s">
        <v>45</v>
      </c>
      <c r="D44" s="13">
        <v>2.3000000000000003</v>
      </c>
      <c r="E44" s="13">
        <v>3.9000921863094395E-2</v>
      </c>
      <c r="F44" s="13">
        <v>1.33</v>
      </c>
      <c r="G44" s="13">
        <v>0.41000000000000003</v>
      </c>
      <c r="H44" s="13">
        <v>0</v>
      </c>
      <c r="I44" s="13">
        <v>0.56000000000000005</v>
      </c>
      <c r="J44" s="13">
        <v>0</v>
      </c>
      <c r="K44" s="13">
        <v>0</v>
      </c>
    </row>
    <row r="45" spans="1:11" x14ac:dyDescent="0.25">
      <c r="A45" s="11" t="s">
        <v>130</v>
      </c>
      <c r="B45" s="11" t="s">
        <v>131</v>
      </c>
      <c r="C45" s="12" t="s">
        <v>46</v>
      </c>
      <c r="D45" s="13">
        <v>0</v>
      </c>
      <c r="E45" s="13">
        <v>0</v>
      </c>
      <c r="F45" s="13">
        <v>0</v>
      </c>
      <c r="G45" s="13">
        <v>0</v>
      </c>
      <c r="H45" s="13">
        <v>0</v>
      </c>
      <c r="I45" s="13">
        <v>0</v>
      </c>
      <c r="J45" s="13">
        <v>0</v>
      </c>
      <c r="K45" s="13">
        <v>0</v>
      </c>
    </row>
    <row r="46" spans="1:11" x14ac:dyDescent="0.25">
      <c r="A46" s="11" t="s">
        <v>132</v>
      </c>
      <c r="B46" s="11" t="s">
        <v>133</v>
      </c>
      <c r="C46" s="12" t="s">
        <v>47</v>
      </c>
      <c r="D46" s="13">
        <v>6.1099999999999994</v>
      </c>
      <c r="E46" s="13">
        <v>0.1036067967754377</v>
      </c>
      <c r="F46" s="13">
        <v>0.04</v>
      </c>
      <c r="G46" s="13">
        <v>2.2599999999999998</v>
      </c>
      <c r="H46" s="13">
        <v>1.51</v>
      </c>
      <c r="I46" s="13">
        <v>1.65</v>
      </c>
      <c r="J46" s="13">
        <v>0.65</v>
      </c>
      <c r="K46" s="13">
        <v>0</v>
      </c>
    </row>
    <row r="47" spans="1:11" ht="26.4" x14ac:dyDescent="0.25">
      <c r="A47" s="11" t="s">
        <v>134</v>
      </c>
      <c r="B47" s="19" t="s">
        <v>135</v>
      </c>
      <c r="C47" s="12" t="s">
        <v>48</v>
      </c>
      <c r="D47" s="13">
        <v>79.130399999999995</v>
      </c>
      <c r="E47" s="13">
        <v>1.3418080640849583</v>
      </c>
      <c r="F47" s="13">
        <v>1.19</v>
      </c>
      <c r="G47" s="13">
        <v>44.510399999999997</v>
      </c>
      <c r="H47" s="13">
        <v>11.48</v>
      </c>
      <c r="I47" s="13">
        <v>3.52</v>
      </c>
      <c r="J47" s="13">
        <v>7.77</v>
      </c>
      <c r="K47" s="13">
        <v>10.66</v>
      </c>
    </row>
    <row r="48" spans="1:11" x14ac:dyDescent="0.25">
      <c r="A48" s="11" t="s">
        <v>136</v>
      </c>
      <c r="B48" s="11" t="s">
        <v>137</v>
      </c>
      <c r="C48" s="12" t="s">
        <v>49</v>
      </c>
      <c r="D48" s="13">
        <v>156.15</v>
      </c>
      <c r="E48" s="13">
        <v>2.6478234560531257</v>
      </c>
      <c r="F48" s="13">
        <v>0</v>
      </c>
      <c r="G48" s="13">
        <v>139.66</v>
      </c>
      <c r="H48" s="13">
        <v>0</v>
      </c>
      <c r="I48" s="13">
        <v>14.24</v>
      </c>
      <c r="J48" s="13">
        <v>0</v>
      </c>
      <c r="K48" s="13">
        <v>2.25</v>
      </c>
    </row>
    <row r="49" spans="1:11" x14ac:dyDescent="0.25">
      <c r="A49" s="11" t="s">
        <v>138</v>
      </c>
      <c r="B49" s="11" t="s">
        <v>139</v>
      </c>
      <c r="C49" s="12" t="s">
        <v>50</v>
      </c>
      <c r="D49" s="13">
        <v>6.2359999999999998</v>
      </c>
      <c r="E49" s="13">
        <v>0.10574336901663331</v>
      </c>
      <c r="F49" s="13">
        <v>1.07</v>
      </c>
      <c r="G49" s="13">
        <v>1.36</v>
      </c>
      <c r="H49" s="13">
        <v>1.0900000000000001</v>
      </c>
      <c r="I49" s="13">
        <v>0.7</v>
      </c>
      <c r="J49" s="13">
        <v>1.1259999999999999</v>
      </c>
      <c r="K49" s="13">
        <v>0.89</v>
      </c>
    </row>
    <row r="50" spans="1:11" x14ac:dyDescent="0.25">
      <c r="A50" s="11" t="s">
        <v>157</v>
      </c>
      <c r="B50" s="11" t="s">
        <v>140</v>
      </c>
      <c r="C50" s="12" t="s">
        <v>51</v>
      </c>
      <c r="D50" s="13">
        <v>7.99</v>
      </c>
      <c r="E50" s="13">
        <v>0.13548581116788008</v>
      </c>
      <c r="F50" s="13">
        <v>6.74</v>
      </c>
      <c r="G50" s="13">
        <v>0.26</v>
      </c>
      <c r="H50" s="13">
        <v>0</v>
      </c>
      <c r="I50" s="13">
        <v>0.73</v>
      </c>
      <c r="J50" s="13">
        <v>0</v>
      </c>
      <c r="K50" s="13">
        <v>0.26</v>
      </c>
    </row>
    <row r="51" spans="1:11" x14ac:dyDescent="0.25">
      <c r="A51" s="11" t="s">
        <v>141</v>
      </c>
      <c r="B51" s="11" t="s">
        <v>142</v>
      </c>
      <c r="C51" s="12" t="s">
        <v>52</v>
      </c>
      <c r="D51" s="13">
        <v>9.77</v>
      </c>
      <c r="E51" s="13">
        <v>0.16566913330540528</v>
      </c>
      <c r="F51" s="13">
        <v>0.15</v>
      </c>
      <c r="G51" s="13">
        <v>1.24</v>
      </c>
      <c r="H51" s="13">
        <v>2.94</v>
      </c>
      <c r="I51" s="13">
        <v>0.01</v>
      </c>
      <c r="J51" s="13">
        <v>3.33</v>
      </c>
      <c r="K51" s="13">
        <v>2.1</v>
      </c>
    </row>
    <row r="52" spans="1:11" x14ac:dyDescent="0.25">
      <c r="A52" s="11" t="s">
        <v>143</v>
      </c>
      <c r="B52" s="11" t="s">
        <v>144</v>
      </c>
      <c r="C52" s="12" t="s">
        <v>53</v>
      </c>
      <c r="D52" s="13">
        <v>129.74639999999999</v>
      </c>
      <c r="E52" s="13">
        <v>2.2000996558338213</v>
      </c>
      <c r="F52" s="13">
        <v>8.35</v>
      </c>
      <c r="G52" s="13">
        <v>43.6004</v>
      </c>
      <c r="H52" s="13">
        <v>13.91</v>
      </c>
      <c r="I52" s="13">
        <v>1.78</v>
      </c>
      <c r="J52" s="13">
        <v>39.055999999999997</v>
      </c>
      <c r="K52" s="13">
        <v>23.05</v>
      </c>
    </row>
    <row r="53" spans="1:11" x14ac:dyDescent="0.25">
      <c r="A53" s="11" t="s">
        <v>145</v>
      </c>
      <c r="B53" s="11" t="s">
        <v>146</v>
      </c>
      <c r="C53" s="12" t="s">
        <v>54</v>
      </c>
      <c r="D53" s="13">
        <v>63.706400000000002</v>
      </c>
      <c r="E53" s="13">
        <v>1.0802644906865377</v>
      </c>
      <c r="F53" s="13">
        <v>17.03</v>
      </c>
      <c r="G53" s="13">
        <v>28.410399999999999</v>
      </c>
      <c r="H53" s="13">
        <v>1.1299999999999999</v>
      </c>
      <c r="I53" s="13">
        <v>0</v>
      </c>
      <c r="J53" s="13">
        <v>10.646000000000001</v>
      </c>
      <c r="K53" s="13">
        <v>6.49</v>
      </c>
    </row>
    <row r="54" spans="1:11" x14ac:dyDescent="0.25">
      <c r="A54" s="11" t="s">
        <v>147</v>
      </c>
      <c r="B54" s="11" t="s">
        <v>148</v>
      </c>
      <c r="C54" s="12" t="s">
        <v>55</v>
      </c>
      <c r="D54" s="13">
        <v>0</v>
      </c>
      <c r="E54" s="13">
        <v>0</v>
      </c>
      <c r="F54" s="13">
        <v>0</v>
      </c>
      <c r="G54" s="13">
        <v>0</v>
      </c>
      <c r="H54" s="13">
        <v>0</v>
      </c>
      <c r="I54" s="13">
        <v>0</v>
      </c>
      <c r="J54" s="13">
        <v>0</v>
      </c>
      <c r="K54" s="13">
        <v>0</v>
      </c>
    </row>
    <row r="55" spans="1:11" s="38" customFormat="1" x14ac:dyDescent="0.25">
      <c r="A55" s="147" t="s">
        <v>158</v>
      </c>
      <c r="B55" s="9" t="s">
        <v>149</v>
      </c>
      <c r="C55" s="7" t="s">
        <v>56</v>
      </c>
      <c r="D55" s="10">
        <v>205.40499999999997</v>
      </c>
      <c r="E55" s="10">
        <v>3.4830366762125662</v>
      </c>
      <c r="F55" s="10">
        <v>12.106</v>
      </c>
      <c r="G55" s="10">
        <v>117.696</v>
      </c>
      <c r="H55" s="10">
        <v>13.795</v>
      </c>
      <c r="I55" s="10">
        <v>10.372999999999999</v>
      </c>
      <c r="J55" s="10">
        <v>17.265000000000001</v>
      </c>
      <c r="K55" s="10">
        <v>34.17</v>
      </c>
    </row>
    <row r="56" spans="1:11" s="38" customFormat="1" x14ac:dyDescent="0.25">
      <c r="A56" s="147" t="s">
        <v>209</v>
      </c>
      <c r="B56" s="9" t="s">
        <v>202</v>
      </c>
      <c r="C56" s="7" t="s">
        <v>203</v>
      </c>
      <c r="D56" s="10">
        <v>0</v>
      </c>
      <c r="E56" s="10">
        <v>0</v>
      </c>
      <c r="F56" s="148">
        <v>0</v>
      </c>
      <c r="G56" s="148"/>
      <c r="H56" s="148"/>
      <c r="I56" s="148">
        <v>0</v>
      </c>
      <c r="J56" s="148"/>
      <c r="K56" s="148">
        <v>0</v>
      </c>
    </row>
    <row r="57" spans="1:11" s="38" customFormat="1" x14ac:dyDescent="0.25">
      <c r="A57" s="147" t="s">
        <v>210</v>
      </c>
      <c r="B57" s="9" t="s">
        <v>204</v>
      </c>
      <c r="C57" s="7" t="s">
        <v>205</v>
      </c>
      <c r="D57" s="10">
        <v>0</v>
      </c>
      <c r="E57" s="10">
        <v>0</v>
      </c>
      <c r="F57" s="148"/>
      <c r="G57" s="148"/>
      <c r="H57" s="148"/>
      <c r="I57" s="148"/>
      <c r="J57" s="148"/>
      <c r="K57" s="148"/>
    </row>
    <row r="58" spans="1:11" s="38" customFormat="1" x14ac:dyDescent="0.25">
      <c r="A58" s="147" t="s">
        <v>211</v>
      </c>
      <c r="B58" s="9" t="s">
        <v>206</v>
      </c>
      <c r="C58" s="9" t="s">
        <v>207</v>
      </c>
      <c r="D58" s="10">
        <v>5155.7864999999993</v>
      </c>
      <c r="E58" s="10">
        <v>87.426272360563857</v>
      </c>
      <c r="F58" s="10">
        <v>556.36790000000008</v>
      </c>
      <c r="G58" s="10">
        <v>2436.4415999999997</v>
      </c>
      <c r="H58" s="10">
        <v>836.14469999999994</v>
      </c>
      <c r="I58" s="10">
        <v>469.18</v>
      </c>
      <c r="J58" s="10">
        <v>857.65230000000008</v>
      </c>
      <c r="K58" s="10"/>
    </row>
    <row r="59" spans="1:11" x14ac:dyDescent="0.25">
      <c r="A59" s="440" t="s">
        <v>208</v>
      </c>
      <c r="B59" s="440"/>
      <c r="C59" s="440"/>
      <c r="D59" s="440"/>
      <c r="E59" s="440"/>
      <c r="F59" s="440"/>
      <c r="G59" s="440"/>
      <c r="H59" s="440"/>
      <c r="I59" s="440"/>
      <c r="J59" s="440"/>
      <c r="K59" s="440"/>
    </row>
  </sheetData>
  <mergeCells count="7">
    <mergeCell ref="A59:K59"/>
    <mergeCell ref="A2:K2"/>
    <mergeCell ref="A4:A5"/>
    <mergeCell ref="B4:B5"/>
    <mergeCell ref="C4:C5"/>
    <mergeCell ref="D4:E4"/>
    <mergeCell ref="F4:K4"/>
  </mergeCells>
  <pageMargins left="0.75" right="0.7" top="0.88" bottom="0.59"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4" zoomScale="70" zoomScaleNormal="70" workbookViewId="0">
      <selection activeCell="C3" sqref="C3"/>
    </sheetView>
  </sheetViews>
  <sheetFormatPr defaultRowHeight="13.2" x14ac:dyDescent="0.25"/>
  <cols>
    <col min="1" max="1" width="5.3984375" style="40" customWidth="1"/>
    <col min="2" max="2" width="31.09765625" style="40" customWidth="1"/>
    <col min="3" max="3" width="6" style="40" bestFit="1" customWidth="1"/>
    <col min="4" max="4" width="10" style="40" customWidth="1"/>
    <col min="5" max="6" width="8.8984375" style="40" customWidth="1"/>
    <col min="7" max="7" width="12.8984375" style="40" customWidth="1"/>
    <col min="8" max="12" width="11.69921875" style="40" customWidth="1"/>
    <col min="13" max="13" width="13.69921875" style="40" customWidth="1"/>
    <col min="14" max="18" width="11.69921875" style="40" customWidth="1"/>
    <col min="19" max="256" width="9.09765625" style="40"/>
    <col min="257" max="257" width="6.59765625" style="40" customWidth="1"/>
    <col min="258" max="258" width="33.296875" style="40" bestFit="1" customWidth="1"/>
    <col min="259" max="259" width="6" style="40" bestFit="1" customWidth="1"/>
    <col min="260" max="260" width="10" style="40" customWidth="1"/>
    <col min="261" max="261" width="10.296875" style="40" customWidth="1"/>
    <col min="262" max="262" width="9.8984375" style="40" customWidth="1"/>
    <col min="263" max="263" width="12.8984375" style="40" customWidth="1"/>
    <col min="264" max="268" width="11.69921875" style="40" customWidth="1"/>
    <col min="269" max="269" width="13.69921875" style="40" customWidth="1"/>
    <col min="270" max="274" width="11.69921875" style="40" customWidth="1"/>
    <col min="275" max="512" width="9.09765625" style="40"/>
    <col min="513" max="513" width="6.59765625" style="40" customWidth="1"/>
    <col min="514" max="514" width="33.296875" style="40" bestFit="1" customWidth="1"/>
    <col min="515" max="515" width="6" style="40" bestFit="1" customWidth="1"/>
    <col min="516" max="516" width="10" style="40" customWidth="1"/>
    <col min="517" max="517" width="10.296875" style="40" customWidth="1"/>
    <col min="518" max="518" width="9.8984375" style="40" customWidth="1"/>
    <col min="519" max="519" width="12.8984375" style="40" customWidth="1"/>
    <col min="520" max="524" width="11.69921875" style="40" customWidth="1"/>
    <col min="525" max="525" width="13.69921875" style="40" customWidth="1"/>
    <col min="526" max="530" width="11.69921875" style="40" customWidth="1"/>
    <col min="531" max="768" width="9.09765625" style="40"/>
    <col min="769" max="769" width="6.59765625" style="40" customWidth="1"/>
    <col min="770" max="770" width="33.296875" style="40" bestFit="1" customWidth="1"/>
    <col min="771" max="771" width="6" style="40" bestFit="1" customWidth="1"/>
    <col min="772" max="772" width="10" style="40" customWidth="1"/>
    <col min="773" max="773" width="10.296875" style="40" customWidth="1"/>
    <col min="774" max="774" width="9.8984375" style="40" customWidth="1"/>
    <col min="775" max="775" width="12.8984375" style="40" customWidth="1"/>
    <col min="776" max="780" width="11.69921875" style="40" customWidth="1"/>
    <col min="781" max="781" width="13.69921875" style="40" customWidth="1"/>
    <col min="782" max="786" width="11.69921875" style="40" customWidth="1"/>
    <col min="787" max="1024" width="9.09765625" style="40"/>
    <col min="1025" max="1025" width="6.59765625" style="40" customWidth="1"/>
    <col min="1026" max="1026" width="33.296875" style="40" bestFit="1" customWidth="1"/>
    <col min="1027" max="1027" width="6" style="40" bestFit="1" customWidth="1"/>
    <col min="1028" max="1028" width="10" style="40" customWidth="1"/>
    <col min="1029" max="1029" width="10.296875" style="40" customWidth="1"/>
    <col min="1030" max="1030" width="9.8984375" style="40" customWidth="1"/>
    <col min="1031" max="1031" width="12.8984375" style="40" customWidth="1"/>
    <col min="1032" max="1036" width="11.69921875" style="40" customWidth="1"/>
    <col min="1037" max="1037" width="13.69921875" style="40" customWidth="1"/>
    <col min="1038" max="1042" width="11.69921875" style="40" customWidth="1"/>
    <col min="1043" max="1280" width="9.09765625" style="40"/>
    <col min="1281" max="1281" width="6.59765625" style="40" customWidth="1"/>
    <col min="1282" max="1282" width="33.296875" style="40" bestFit="1" customWidth="1"/>
    <col min="1283" max="1283" width="6" style="40" bestFit="1" customWidth="1"/>
    <col min="1284" max="1284" width="10" style="40" customWidth="1"/>
    <col min="1285" max="1285" width="10.296875" style="40" customWidth="1"/>
    <col min="1286" max="1286" width="9.8984375" style="40" customWidth="1"/>
    <col min="1287" max="1287" width="12.8984375" style="40" customWidth="1"/>
    <col min="1288" max="1292" width="11.69921875" style="40" customWidth="1"/>
    <col min="1293" max="1293" width="13.69921875" style="40" customWidth="1"/>
    <col min="1294" max="1298" width="11.69921875" style="40" customWidth="1"/>
    <col min="1299" max="1536" width="9.09765625" style="40"/>
    <col min="1537" max="1537" width="6.59765625" style="40" customWidth="1"/>
    <col min="1538" max="1538" width="33.296875" style="40" bestFit="1" customWidth="1"/>
    <col min="1539" max="1539" width="6" style="40" bestFit="1" customWidth="1"/>
    <col min="1540" max="1540" width="10" style="40" customWidth="1"/>
    <col min="1541" max="1541" width="10.296875" style="40" customWidth="1"/>
    <col min="1542" max="1542" width="9.8984375" style="40" customWidth="1"/>
    <col min="1543" max="1543" width="12.8984375" style="40" customWidth="1"/>
    <col min="1544" max="1548" width="11.69921875" style="40" customWidth="1"/>
    <col min="1549" max="1549" width="13.69921875" style="40" customWidth="1"/>
    <col min="1550" max="1554" width="11.69921875" style="40" customWidth="1"/>
    <col min="1555" max="1792" width="9.09765625" style="40"/>
    <col min="1793" max="1793" width="6.59765625" style="40" customWidth="1"/>
    <col min="1794" max="1794" width="33.296875" style="40" bestFit="1" customWidth="1"/>
    <col min="1795" max="1795" width="6" style="40" bestFit="1" customWidth="1"/>
    <col min="1796" max="1796" width="10" style="40" customWidth="1"/>
    <col min="1797" max="1797" width="10.296875" style="40" customWidth="1"/>
    <col min="1798" max="1798" width="9.8984375" style="40" customWidth="1"/>
    <col min="1799" max="1799" width="12.8984375" style="40" customWidth="1"/>
    <col min="1800" max="1804" width="11.69921875" style="40" customWidth="1"/>
    <col min="1805" max="1805" width="13.69921875" style="40" customWidth="1"/>
    <col min="1806" max="1810" width="11.69921875" style="40" customWidth="1"/>
    <col min="1811" max="2048" width="9.09765625" style="40"/>
    <col min="2049" max="2049" width="6.59765625" style="40" customWidth="1"/>
    <col min="2050" max="2050" width="33.296875" style="40" bestFit="1" customWidth="1"/>
    <col min="2051" max="2051" width="6" style="40" bestFit="1" customWidth="1"/>
    <col min="2052" max="2052" width="10" style="40" customWidth="1"/>
    <col min="2053" max="2053" width="10.296875" style="40" customWidth="1"/>
    <col min="2054" max="2054" width="9.8984375" style="40" customWidth="1"/>
    <col min="2055" max="2055" width="12.8984375" style="40" customWidth="1"/>
    <col min="2056" max="2060" width="11.69921875" style="40" customWidth="1"/>
    <col min="2061" max="2061" width="13.69921875" style="40" customWidth="1"/>
    <col min="2062" max="2066" width="11.69921875" style="40" customWidth="1"/>
    <col min="2067" max="2304" width="9.09765625" style="40"/>
    <col min="2305" max="2305" width="6.59765625" style="40" customWidth="1"/>
    <col min="2306" max="2306" width="33.296875" style="40" bestFit="1" customWidth="1"/>
    <col min="2307" max="2307" width="6" style="40" bestFit="1" customWidth="1"/>
    <col min="2308" max="2308" width="10" style="40" customWidth="1"/>
    <col min="2309" max="2309" width="10.296875" style="40" customWidth="1"/>
    <col min="2310" max="2310" width="9.8984375" style="40" customWidth="1"/>
    <col min="2311" max="2311" width="12.8984375" style="40" customWidth="1"/>
    <col min="2312" max="2316" width="11.69921875" style="40" customWidth="1"/>
    <col min="2317" max="2317" width="13.69921875" style="40" customWidth="1"/>
    <col min="2318" max="2322" width="11.69921875" style="40" customWidth="1"/>
    <col min="2323" max="2560" width="9.09765625" style="40"/>
    <col min="2561" max="2561" width="6.59765625" style="40" customWidth="1"/>
    <col min="2562" max="2562" width="33.296875" style="40" bestFit="1" customWidth="1"/>
    <col min="2563" max="2563" width="6" style="40" bestFit="1" customWidth="1"/>
    <col min="2564" max="2564" width="10" style="40" customWidth="1"/>
    <col min="2565" max="2565" width="10.296875" style="40" customWidth="1"/>
    <col min="2566" max="2566" width="9.8984375" style="40" customWidth="1"/>
    <col min="2567" max="2567" width="12.8984375" style="40" customWidth="1"/>
    <col min="2568" max="2572" width="11.69921875" style="40" customWidth="1"/>
    <col min="2573" max="2573" width="13.69921875" style="40" customWidth="1"/>
    <col min="2574" max="2578" width="11.69921875" style="40" customWidth="1"/>
    <col min="2579" max="2816" width="9.09765625" style="40"/>
    <col min="2817" max="2817" width="6.59765625" style="40" customWidth="1"/>
    <col min="2818" max="2818" width="33.296875" style="40" bestFit="1" customWidth="1"/>
    <col min="2819" max="2819" width="6" style="40" bestFit="1" customWidth="1"/>
    <col min="2820" max="2820" width="10" style="40" customWidth="1"/>
    <col min="2821" max="2821" width="10.296875" style="40" customWidth="1"/>
    <col min="2822" max="2822" width="9.8984375" style="40" customWidth="1"/>
    <col min="2823" max="2823" width="12.8984375" style="40" customWidth="1"/>
    <col min="2824" max="2828" width="11.69921875" style="40" customWidth="1"/>
    <col min="2829" max="2829" width="13.69921875" style="40" customWidth="1"/>
    <col min="2830" max="2834" width="11.69921875" style="40" customWidth="1"/>
    <col min="2835" max="3072" width="9.09765625" style="40"/>
    <col min="3073" max="3073" width="6.59765625" style="40" customWidth="1"/>
    <col min="3074" max="3074" width="33.296875" style="40" bestFit="1" customWidth="1"/>
    <col min="3075" max="3075" width="6" style="40" bestFit="1" customWidth="1"/>
    <col min="3076" max="3076" width="10" style="40" customWidth="1"/>
    <col min="3077" max="3077" width="10.296875" style="40" customWidth="1"/>
    <col min="3078" max="3078" width="9.8984375" style="40" customWidth="1"/>
    <col min="3079" max="3079" width="12.8984375" style="40" customWidth="1"/>
    <col min="3080" max="3084" width="11.69921875" style="40" customWidth="1"/>
    <col min="3085" max="3085" width="13.69921875" style="40" customWidth="1"/>
    <col min="3086" max="3090" width="11.69921875" style="40" customWidth="1"/>
    <col min="3091" max="3328" width="9.09765625" style="40"/>
    <col min="3329" max="3329" width="6.59765625" style="40" customWidth="1"/>
    <col min="3330" max="3330" width="33.296875" style="40" bestFit="1" customWidth="1"/>
    <col min="3331" max="3331" width="6" style="40" bestFit="1" customWidth="1"/>
    <col min="3332" max="3332" width="10" style="40" customWidth="1"/>
    <col min="3333" max="3333" width="10.296875" style="40" customWidth="1"/>
    <col min="3334" max="3334" width="9.8984375" style="40" customWidth="1"/>
    <col min="3335" max="3335" width="12.8984375" style="40" customWidth="1"/>
    <col min="3336" max="3340" width="11.69921875" style="40" customWidth="1"/>
    <col min="3341" max="3341" width="13.69921875" style="40" customWidth="1"/>
    <col min="3342" max="3346" width="11.69921875" style="40" customWidth="1"/>
    <col min="3347" max="3584" width="9.09765625" style="40"/>
    <col min="3585" max="3585" width="6.59765625" style="40" customWidth="1"/>
    <col min="3586" max="3586" width="33.296875" style="40" bestFit="1" customWidth="1"/>
    <col min="3587" max="3587" width="6" style="40" bestFit="1" customWidth="1"/>
    <col min="3588" max="3588" width="10" style="40" customWidth="1"/>
    <col min="3589" max="3589" width="10.296875" style="40" customWidth="1"/>
    <col min="3590" max="3590" width="9.8984375" style="40" customWidth="1"/>
    <col min="3591" max="3591" width="12.8984375" style="40" customWidth="1"/>
    <col min="3592" max="3596" width="11.69921875" style="40" customWidth="1"/>
    <col min="3597" max="3597" width="13.69921875" style="40" customWidth="1"/>
    <col min="3598" max="3602" width="11.69921875" style="40" customWidth="1"/>
    <col min="3603" max="3840" width="9.09765625" style="40"/>
    <col min="3841" max="3841" width="6.59765625" style="40" customWidth="1"/>
    <col min="3842" max="3842" width="33.296875" style="40" bestFit="1" customWidth="1"/>
    <col min="3843" max="3843" width="6" style="40" bestFit="1" customWidth="1"/>
    <col min="3844" max="3844" width="10" style="40" customWidth="1"/>
    <col min="3845" max="3845" width="10.296875" style="40" customWidth="1"/>
    <col min="3846" max="3846" width="9.8984375" style="40" customWidth="1"/>
    <col min="3847" max="3847" width="12.8984375" style="40" customWidth="1"/>
    <col min="3848" max="3852" width="11.69921875" style="40" customWidth="1"/>
    <col min="3853" max="3853" width="13.69921875" style="40" customWidth="1"/>
    <col min="3854" max="3858" width="11.69921875" style="40" customWidth="1"/>
    <col min="3859" max="4096" width="9.09765625" style="40"/>
    <col min="4097" max="4097" width="6.59765625" style="40" customWidth="1"/>
    <col min="4098" max="4098" width="33.296875" style="40" bestFit="1" customWidth="1"/>
    <col min="4099" max="4099" width="6" style="40" bestFit="1" customWidth="1"/>
    <col min="4100" max="4100" width="10" style="40" customWidth="1"/>
    <col min="4101" max="4101" width="10.296875" style="40" customWidth="1"/>
    <col min="4102" max="4102" width="9.8984375" style="40" customWidth="1"/>
    <col min="4103" max="4103" width="12.8984375" style="40" customWidth="1"/>
    <col min="4104" max="4108" width="11.69921875" style="40" customWidth="1"/>
    <col min="4109" max="4109" width="13.69921875" style="40" customWidth="1"/>
    <col min="4110" max="4114" width="11.69921875" style="40" customWidth="1"/>
    <col min="4115" max="4352" width="9.09765625" style="40"/>
    <col min="4353" max="4353" width="6.59765625" style="40" customWidth="1"/>
    <col min="4354" max="4354" width="33.296875" style="40" bestFit="1" customWidth="1"/>
    <col min="4355" max="4355" width="6" style="40" bestFit="1" customWidth="1"/>
    <col min="4356" max="4356" width="10" style="40" customWidth="1"/>
    <col min="4357" max="4357" width="10.296875" style="40" customWidth="1"/>
    <col min="4358" max="4358" width="9.8984375" style="40" customWidth="1"/>
    <col min="4359" max="4359" width="12.8984375" style="40" customWidth="1"/>
    <col min="4360" max="4364" width="11.69921875" style="40" customWidth="1"/>
    <col min="4365" max="4365" width="13.69921875" style="40" customWidth="1"/>
    <col min="4366" max="4370" width="11.69921875" style="40" customWidth="1"/>
    <col min="4371" max="4608" width="9.09765625" style="40"/>
    <col min="4609" max="4609" width="6.59765625" style="40" customWidth="1"/>
    <col min="4610" max="4610" width="33.296875" style="40" bestFit="1" customWidth="1"/>
    <col min="4611" max="4611" width="6" style="40" bestFit="1" customWidth="1"/>
    <col min="4612" max="4612" width="10" style="40" customWidth="1"/>
    <col min="4613" max="4613" width="10.296875" style="40" customWidth="1"/>
    <col min="4614" max="4614" width="9.8984375" style="40" customWidth="1"/>
    <col min="4615" max="4615" width="12.8984375" style="40" customWidth="1"/>
    <col min="4616" max="4620" width="11.69921875" style="40" customWidth="1"/>
    <col min="4621" max="4621" width="13.69921875" style="40" customWidth="1"/>
    <col min="4622" max="4626" width="11.69921875" style="40" customWidth="1"/>
    <col min="4627" max="4864" width="9.09765625" style="40"/>
    <col min="4865" max="4865" width="6.59765625" style="40" customWidth="1"/>
    <col min="4866" max="4866" width="33.296875" style="40" bestFit="1" customWidth="1"/>
    <col min="4867" max="4867" width="6" style="40" bestFit="1" customWidth="1"/>
    <col min="4868" max="4868" width="10" style="40" customWidth="1"/>
    <col min="4869" max="4869" width="10.296875" style="40" customWidth="1"/>
    <col min="4870" max="4870" width="9.8984375" style="40" customWidth="1"/>
    <col min="4871" max="4871" width="12.8984375" style="40" customWidth="1"/>
    <col min="4872" max="4876" width="11.69921875" style="40" customWidth="1"/>
    <col min="4877" max="4877" width="13.69921875" style="40" customWidth="1"/>
    <col min="4878" max="4882" width="11.69921875" style="40" customWidth="1"/>
    <col min="4883" max="5120" width="9.09765625" style="40"/>
    <col min="5121" max="5121" width="6.59765625" style="40" customWidth="1"/>
    <col min="5122" max="5122" width="33.296875" style="40" bestFit="1" customWidth="1"/>
    <col min="5123" max="5123" width="6" style="40" bestFit="1" customWidth="1"/>
    <col min="5124" max="5124" width="10" style="40" customWidth="1"/>
    <col min="5125" max="5125" width="10.296875" style="40" customWidth="1"/>
    <col min="5126" max="5126" width="9.8984375" style="40" customWidth="1"/>
    <col min="5127" max="5127" width="12.8984375" style="40" customWidth="1"/>
    <col min="5128" max="5132" width="11.69921875" style="40" customWidth="1"/>
    <col min="5133" max="5133" width="13.69921875" style="40" customWidth="1"/>
    <col min="5134" max="5138" width="11.69921875" style="40" customWidth="1"/>
    <col min="5139" max="5376" width="9.09765625" style="40"/>
    <col min="5377" max="5377" width="6.59765625" style="40" customWidth="1"/>
    <col min="5378" max="5378" width="33.296875" style="40" bestFit="1" customWidth="1"/>
    <col min="5379" max="5379" width="6" style="40" bestFit="1" customWidth="1"/>
    <col min="5380" max="5380" width="10" style="40" customWidth="1"/>
    <col min="5381" max="5381" width="10.296875" style="40" customWidth="1"/>
    <col min="5382" max="5382" width="9.8984375" style="40" customWidth="1"/>
    <col min="5383" max="5383" width="12.8984375" style="40" customWidth="1"/>
    <col min="5384" max="5388" width="11.69921875" style="40" customWidth="1"/>
    <col min="5389" max="5389" width="13.69921875" style="40" customWidth="1"/>
    <col min="5390" max="5394" width="11.69921875" style="40" customWidth="1"/>
    <col min="5395" max="5632" width="9.09765625" style="40"/>
    <col min="5633" max="5633" width="6.59765625" style="40" customWidth="1"/>
    <col min="5634" max="5634" width="33.296875" style="40" bestFit="1" customWidth="1"/>
    <col min="5635" max="5635" width="6" style="40" bestFit="1" customWidth="1"/>
    <col min="5636" max="5636" width="10" style="40" customWidth="1"/>
    <col min="5637" max="5637" width="10.296875" style="40" customWidth="1"/>
    <col min="5638" max="5638" width="9.8984375" style="40" customWidth="1"/>
    <col min="5639" max="5639" width="12.8984375" style="40" customWidth="1"/>
    <col min="5640" max="5644" width="11.69921875" style="40" customWidth="1"/>
    <col min="5645" max="5645" width="13.69921875" style="40" customWidth="1"/>
    <col min="5646" max="5650" width="11.69921875" style="40" customWidth="1"/>
    <col min="5651" max="5888" width="9.09765625" style="40"/>
    <col min="5889" max="5889" width="6.59765625" style="40" customWidth="1"/>
    <col min="5890" max="5890" width="33.296875" style="40" bestFit="1" customWidth="1"/>
    <col min="5891" max="5891" width="6" style="40" bestFit="1" customWidth="1"/>
    <col min="5892" max="5892" width="10" style="40" customWidth="1"/>
    <col min="5893" max="5893" width="10.296875" style="40" customWidth="1"/>
    <col min="5894" max="5894" width="9.8984375" style="40" customWidth="1"/>
    <col min="5895" max="5895" width="12.8984375" style="40" customWidth="1"/>
    <col min="5896" max="5900" width="11.69921875" style="40" customWidth="1"/>
    <col min="5901" max="5901" width="13.69921875" style="40" customWidth="1"/>
    <col min="5902" max="5906" width="11.69921875" style="40" customWidth="1"/>
    <col min="5907" max="6144" width="9.09765625" style="40"/>
    <col min="6145" max="6145" width="6.59765625" style="40" customWidth="1"/>
    <col min="6146" max="6146" width="33.296875" style="40" bestFit="1" customWidth="1"/>
    <col min="6147" max="6147" width="6" style="40" bestFit="1" customWidth="1"/>
    <col min="6148" max="6148" width="10" style="40" customWidth="1"/>
    <col min="6149" max="6149" width="10.296875" style="40" customWidth="1"/>
    <col min="6150" max="6150" width="9.8984375" style="40" customWidth="1"/>
    <col min="6151" max="6151" width="12.8984375" style="40" customWidth="1"/>
    <col min="6152" max="6156" width="11.69921875" style="40" customWidth="1"/>
    <col min="6157" max="6157" width="13.69921875" style="40" customWidth="1"/>
    <col min="6158" max="6162" width="11.69921875" style="40" customWidth="1"/>
    <col min="6163" max="6400" width="9.09765625" style="40"/>
    <col min="6401" max="6401" width="6.59765625" style="40" customWidth="1"/>
    <col min="6402" max="6402" width="33.296875" style="40" bestFit="1" customWidth="1"/>
    <col min="6403" max="6403" width="6" style="40" bestFit="1" customWidth="1"/>
    <col min="6404" max="6404" width="10" style="40" customWidth="1"/>
    <col min="6405" max="6405" width="10.296875" style="40" customWidth="1"/>
    <col min="6406" max="6406" width="9.8984375" style="40" customWidth="1"/>
    <col min="6407" max="6407" width="12.8984375" style="40" customWidth="1"/>
    <col min="6408" max="6412" width="11.69921875" style="40" customWidth="1"/>
    <col min="6413" max="6413" width="13.69921875" style="40" customWidth="1"/>
    <col min="6414" max="6418" width="11.69921875" style="40" customWidth="1"/>
    <col min="6419" max="6656" width="9.09765625" style="40"/>
    <col min="6657" max="6657" width="6.59765625" style="40" customWidth="1"/>
    <col min="6658" max="6658" width="33.296875" style="40" bestFit="1" customWidth="1"/>
    <col min="6659" max="6659" width="6" style="40" bestFit="1" customWidth="1"/>
    <col min="6660" max="6660" width="10" style="40" customWidth="1"/>
    <col min="6661" max="6661" width="10.296875" style="40" customWidth="1"/>
    <col min="6662" max="6662" width="9.8984375" style="40" customWidth="1"/>
    <col min="6663" max="6663" width="12.8984375" style="40" customWidth="1"/>
    <col min="6664" max="6668" width="11.69921875" style="40" customWidth="1"/>
    <col min="6669" max="6669" width="13.69921875" style="40" customWidth="1"/>
    <col min="6670" max="6674" width="11.69921875" style="40" customWidth="1"/>
    <col min="6675" max="6912" width="9.09765625" style="40"/>
    <col min="6913" max="6913" width="6.59765625" style="40" customWidth="1"/>
    <col min="6914" max="6914" width="33.296875" style="40" bestFit="1" customWidth="1"/>
    <col min="6915" max="6915" width="6" style="40" bestFit="1" customWidth="1"/>
    <col min="6916" max="6916" width="10" style="40" customWidth="1"/>
    <col min="6917" max="6917" width="10.296875" style="40" customWidth="1"/>
    <col min="6918" max="6918" width="9.8984375" style="40" customWidth="1"/>
    <col min="6919" max="6919" width="12.8984375" style="40" customWidth="1"/>
    <col min="6920" max="6924" width="11.69921875" style="40" customWidth="1"/>
    <col min="6925" max="6925" width="13.69921875" style="40" customWidth="1"/>
    <col min="6926" max="6930" width="11.69921875" style="40" customWidth="1"/>
    <col min="6931" max="7168" width="9.09765625" style="40"/>
    <col min="7169" max="7169" width="6.59765625" style="40" customWidth="1"/>
    <col min="7170" max="7170" width="33.296875" style="40" bestFit="1" customWidth="1"/>
    <col min="7171" max="7171" width="6" style="40" bestFit="1" customWidth="1"/>
    <col min="7172" max="7172" width="10" style="40" customWidth="1"/>
    <col min="7173" max="7173" width="10.296875" style="40" customWidth="1"/>
    <col min="7174" max="7174" width="9.8984375" style="40" customWidth="1"/>
    <col min="7175" max="7175" width="12.8984375" style="40" customWidth="1"/>
    <col min="7176" max="7180" width="11.69921875" style="40" customWidth="1"/>
    <col min="7181" max="7181" width="13.69921875" style="40" customWidth="1"/>
    <col min="7182" max="7186" width="11.69921875" style="40" customWidth="1"/>
    <col min="7187" max="7424" width="9.09765625" style="40"/>
    <col min="7425" max="7425" width="6.59765625" style="40" customWidth="1"/>
    <col min="7426" max="7426" width="33.296875" style="40" bestFit="1" customWidth="1"/>
    <col min="7427" max="7427" width="6" style="40" bestFit="1" customWidth="1"/>
    <col min="7428" max="7428" width="10" style="40" customWidth="1"/>
    <col min="7429" max="7429" width="10.296875" style="40" customWidth="1"/>
    <col min="7430" max="7430" width="9.8984375" style="40" customWidth="1"/>
    <col min="7431" max="7431" width="12.8984375" style="40" customWidth="1"/>
    <col min="7432" max="7436" width="11.69921875" style="40" customWidth="1"/>
    <col min="7437" max="7437" width="13.69921875" style="40" customWidth="1"/>
    <col min="7438" max="7442" width="11.69921875" style="40" customWidth="1"/>
    <col min="7443" max="7680" width="9.09765625" style="40"/>
    <col min="7681" max="7681" width="6.59765625" style="40" customWidth="1"/>
    <col min="7682" max="7682" width="33.296875" style="40" bestFit="1" customWidth="1"/>
    <col min="7683" max="7683" width="6" style="40" bestFit="1" customWidth="1"/>
    <col min="7684" max="7684" width="10" style="40" customWidth="1"/>
    <col min="7685" max="7685" width="10.296875" style="40" customWidth="1"/>
    <col min="7686" max="7686" width="9.8984375" style="40" customWidth="1"/>
    <col min="7687" max="7687" width="12.8984375" style="40" customWidth="1"/>
    <col min="7688" max="7692" width="11.69921875" style="40" customWidth="1"/>
    <col min="7693" max="7693" width="13.69921875" style="40" customWidth="1"/>
    <col min="7694" max="7698" width="11.69921875" style="40" customWidth="1"/>
    <col min="7699" max="7936" width="9.09765625" style="40"/>
    <col min="7937" max="7937" width="6.59765625" style="40" customWidth="1"/>
    <col min="7938" max="7938" width="33.296875" style="40" bestFit="1" customWidth="1"/>
    <col min="7939" max="7939" width="6" style="40" bestFit="1" customWidth="1"/>
    <col min="7940" max="7940" width="10" style="40" customWidth="1"/>
    <col min="7941" max="7941" width="10.296875" style="40" customWidth="1"/>
    <col min="7942" max="7942" width="9.8984375" style="40" customWidth="1"/>
    <col min="7943" max="7943" width="12.8984375" style="40" customWidth="1"/>
    <col min="7944" max="7948" width="11.69921875" style="40" customWidth="1"/>
    <col min="7949" max="7949" width="13.69921875" style="40" customWidth="1"/>
    <col min="7950" max="7954" width="11.69921875" style="40" customWidth="1"/>
    <col min="7955" max="8192" width="9.09765625" style="40"/>
    <col min="8193" max="8193" width="6.59765625" style="40" customWidth="1"/>
    <col min="8194" max="8194" width="33.296875" style="40" bestFit="1" customWidth="1"/>
    <col min="8195" max="8195" width="6" style="40" bestFit="1" customWidth="1"/>
    <col min="8196" max="8196" width="10" style="40" customWidth="1"/>
    <col min="8197" max="8197" width="10.296875" style="40" customWidth="1"/>
    <col min="8198" max="8198" width="9.8984375" style="40" customWidth="1"/>
    <col min="8199" max="8199" width="12.8984375" style="40" customWidth="1"/>
    <col min="8200" max="8204" width="11.69921875" style="40" customWidth="1"/>
    <col min="8205" max="8205" width="13.69921875" style="40" customWidth="1"/>
    <col min="8206" max="8210" width="11.69921875" style="40" customWidth="1"/>
    <col min="8211" max="8448" width="9.09765625" style="40"/>
    <col min="8449" max="8449" width="6.59765625" style="40" customWidth="1"/>
    <col min="8450" max="8450" width="33.296875" style="40" bestFit="1" customWidth="1"/>
    <col min="8451" max="8451" width="6" style="40" bestFit="1" customWidth="1"/>
    <col min="8452" max="8452" width="10" style="40" customWidth="1"/>
    <col min="8453" max="8453" width="10.296875" style="40" customWidth="1"/>
    <col min="8454" max="8454" width="9.8984375" style="40" customWidth="1"/>
    <col min="8455" max="8455" width="12.8984375" style="40" customWidth="1"/>
    <col min="8456" max="8460" width="11.69921875" style="40" customWidth="1"/>
    <col min="8461" max="8461" width="13.69921875" style="40" customWidth="1"/>
    <col min="8462" max="8466" width="11.69921875" style="40" customWidth="1"/>
    <col min="8467" max="8704" width="9.09765625" style="40"/>
    <col min="8705" max="8705" width="6.59765625" style="40" customWidth="1"/>
    <col min="8706" max="8706" width="33.296875" style="40" bestFit="1" customWidth="1"/>
    <col min="8707" max="8707" width="6" style="40" bestFit="1" customWidth="1"/>
    <col min="8708" max="8708" width="10" style="40" customWidth="1"/>
    <col min="8709" max="8709" width="10.296875" style="40" customWidth="1"/>
    <col min="8710" max="8710" width="9.8984375" style="40" customWidth="1"/>
    <col min="8711" max="8711" width="12.8984375" style="40" customWidth="1"/>
    <col min="8712" max="8716" width="11.69921875" style="40" customWidth="1"/>
    <col min="8717" max="8717" width="13.69921875" style="40" customWidth="1"/>
    <col min="8718" max="8722" width="11.69921875" style="40" customWidth="1"/>
    <col min="8723" max="8960" width="9.09765625" style="40"/>
    <col min="8961" max="8961" width="6.59765625" style="40" customWidth="1"/>
    <col min="8962" max="8962" width="33.296875" style="40" bestFit="1" customWidth="1"/>
    <col min="8963" max="8963" width="6" style="40" bestFit="1" customWidth="1"/>
    <col min="8964" max="8964" width="10" style="40" customWidth="1"/>
    <col min="8965" max="8965" width="10.296875" style="40" customWidth="1"/>
    <col min="8966" max="8966" width="9.8984375" style="40" customWidth="1"/>
    <col min="8967" max="8967" width="12.8984375" style="40" customWidth="1"/>
    <col min="8968" max="8972" width="11.69921875" style="40" customWidth="1"/>
    <col min="8973" max="8973" width="13.69921875" style="40" customWidth="1"/>
    <col min="8974" max="8978" width="11.69921875" style="40" customWidth="1"/>
    <col min="8979" max="9216" width="9.09765625" style="40"/>
    <col min="9217" max="9217" width="6.59765625" style="40" customWidth="1"/>
    <col min="9218" max="9218" width="33.296875" style="40" bestFit="1" customWidth="1"/>
    <col min="9219" max="9219" width="6" style="40" bestFit="1" customWidth="1"/>
    <col min="9220" max="9220" width="10" style="40" customWidth="1"/>
    <col min="9221" max="9221" width="10.296875" style="40" customWidth="1"/>
    <col min="9222" max="9222" width="9.8984375" style="40" customWidth="1"/>
    <col min="9223" max="9223" width="12.8984375" style="40" customWidth="1"/>
    <col min="9224" max="9228" width="11.69921875" style="40" customWidth="1"/>
    <col min="9229" max="9229" width="13.69921875" style="40" customWidth="1"/>
    <col min="9230" max="9234" width="11.69921875" style="40" customWidth="1"/>
    <col min="9235" max="9472" width="9.09765625" style="40"/>
    <col min="9473" max="9473" width="6.59765625" style="40" customWidth="1"/>
    <col min="9474" max="9474" width="33.296875" style="40" bestFit="1" customWidth="1"/>
    <col min="9475" max="9475" width="6" style="40" bestFit="1" customWidth="1"/>
    <col min="9476" max="9476" width="10" style="40" customWidth="1"/>
    <col min="9477" max="9477" width="10.296875" style="40" customWidth="1"/>
    <col min="9478" max="9478" width="9.8984375" style="40" customWidth="1"/>
    <col min="9479" max="9479" width="12.8984375" style="40" customWidth="1"/>
    <col min="9480" max="9484" width="11.69921875" style="40" customWidth="1"/>
    <col min="9485" max="9485" width="13.69921875" style="40" customWidth="1"/>
    <col min="9486" max="9490" width="11.69921875" style="40" customWidth="1"/>
    <col min="9491" max="9728" width="9.09765625" style="40"/>
    <col min="9729" max="9729" width="6.59765625" style="40" customWidth="1"/>
    <col min="9730" max="9730" width="33.296875" style="40" bestFit="1" customWidth="1"/>
    <col min="9731" max="9731" width="6" style="40" bestFit="1" customWidth="1"/>
    <col min="9732" max="9732" width="10" style="40" customWidth="1"/>
    <col min="9733" max="9733" width="10.296875" style="40" customWidth="1"/>
    <col min="9734" max="9734" width="9.8984375" style="40" customWidth="1"/>
    <col min="9735" max="9735" width="12.8984375" style="40" customWidth="1"/>
    <col min="9736" max="9740" width="11.69921875" style="40" customWidth="1"/>
    <col min="9741" max="9741" width="13.69921875" style="40" customWidth="1"/>
    <col min="9742" max="9746" width="11.69921875" style="40" customWidth="1"/>
    <col min="9747" max="9984" width="9.09765625" style="40"/>
    <col min="9985" max="9985" width="6.59765625" style="40" customWidth="1"/>
    <col min="9986" max="9986" width="33.296875" style="40" bestFit="1" customWidth="1"/>
    <col min="9987" max="9987" width="6" style="40" bestFit="1" customWidth="1"/>
    <col min="9988" max="9988" width="10" style="40" customWidth="1"/>
    <col min="9989" max="9989" width="10.296875" style="40" customWidth="1"/>
    <col min="9990" max="9990" width="9.8984375" style="40" customWidth="1"/>
    <col min="9991" max="9991" width="12.8984375" style="40" customWidth="1"/>
    <col min="9992" max="9996" width="11.69921875" style="40" customWidth="1"/>
    <col min="9997" max="9997" width="13.69921875" style="40" customWidth="1"/>
    <col min="9998" max="10002" width="11.69921875" style="40" customWidth="1"/>
    <col min="10003" max="10240" width="9.09765625" style="40"/>
    <col min="10241" max="10241" width="6.59765625" style="40" customWidth="1"/>
    <col min="10242" max="10242" width="33.296875" style="40" bestFit="1" customWidth="1"/>
    <col min="10243" max="10243" width="6" style="40" bestFit="1" customWidth="1"/>
    <col min="10244" max="10244" width="10" style="40" customWidth="1"/>
    <col min="10245" max="10245" width="10.296875" style="40" customWidth="1"/>
    <col min="10246" max="10246" width="9.8984375" style="40" customWidth="1"/>
    <col min="10247" max="10247" width="12.8984375" style="40" customWidth="1"/>
    <col min="10248" max="10252" width="11.69921875" style="40" customWidth="1"/>
    <col min="10253" max="10253" width="13.69921875" style="40" customWidth="1"/>
    <col min="10254" max="10258" width="11.69921875" style="40" customWidth="1"/>
    <col min="10259" max="10496" width="9.09765625" style="40"/>
    <col min="10497" max="10497" width="6.59765625" style="40" customWidth="1"/>
    <col min="10498" max="10498" width="33.296875" style="40" bestFit="1" customWidth="1"/>
    <col min="10499" max="10499" width="6" style="40" bestFit="1" customWidth="1"/>
    <col min="10500" max="10500" width="10" style="40" customWidth="1"/>
    <col min="10501" max="10501" width="10.296875" style="40" customWidth="1"/>
    <col min="10502" max="10502" width="9.8984375" style="40" customWidth="1"/>
    <col min="10503" max="10503" width="12.8984375" style="40" customWidth="1"/>
    <col min="10504" max="10508" width="11.69921875" style="40" customWidth="1"/>
    <col min="10509" max="10509" width="13.69921875" style="40" customWidth="1"/>
    <col min="10510" max="10514" width="11.69921875" style="40" customWidth="1"/>
    <col min="10515" max="10752" width="9.09765625" style="40"/>
    <col min="10753" max="10753" width="6.59765625" style="40" customWidth="1"/>
    <col min="10754" max="10754" width="33.296875" style="40" bestFit="1" customWidth="1"/>
    <col min="10755" max="10755" width="6" style="40" bestFit="1" customWidth="1"/>
    <col min="10756" max="10756" width="10" style="40" customWidth="1"/>
    <col min="10757" max="10757" width="10.296875" style="40" customWidth="1"/>
    <col min="10758" max="10758" width="9.8984375" style="40" customWidth="1"/>
    <col min="10759" max="10759" width="12.8984375" style="40" customWidth="1"/>
    <col min="10760" max="10764" width="11.69921875" style="40" customWidth="1"/>
    <col min="10765" max="10765" width="13.69921875" style="40" customWidth="1"/>
    <col min="10766" max="10770" width="11.69921875" style="40" customWidth="1"/>
    <col min="10771" max="11008" width="9.09765625" style="40"/>
    <col min="11009" max="11009" width="6.59765625" style="40" customWidth="1"/>
    <col min="11010" max="11010" width="33.296875" style="40" bestFit="1" customWidth="1"/>
    <col min="11011" max="11011" width="6" style="40" bestFit="1" customWidth="1"/>
    <col min="11012" max="11012" width="10" style="40" customWidth="1"/>
    <col min="11013" max="11013" width="10.296875" style="40" customWidth="1"/>
    <col min="11014" max="11014" width="9.8984375" style="40" customWidth="1"/>
    <col min="11015" max="11015" width="12.8984375" style="40" customWidth="1"/>
    <col min="11016" max="11020" width="11.69921875" style="40" customWidth="1"/>
    <col min="11021" max="11021" width="13.69921875" style="40" customWidth="1"/>
    <col min="11022" max="11026" width="11.69921875" style="40" customWidth="1"/>
    <col min="11027" max="11264" width="9.09765625" style="40"/>
    <col min="11265" max="11265" width="6.59765625" style="40" customWidth="1"/>
    <col min="11266" max="11266" width="33.296875" style="40" bestFit="1" customWidth="1"/>
    <col min="11267" max="11267" width="6" style="40" bestFit="1" customWidth="1"/>
    <col min="11268" max="11268" width="10" style="40" customWidth="1"/>
    <col min="11269" max="11269" width="10.296875" style="40" customWidth="1"/>
    <col min="11270" max="11270" width="9.8984375" style="40" customWidth="1"/>
    <col min="11271" max="11271" width="12.8984375" style="40" customWidth="1"/>
    <col min="11272" max="11276" width="11.69921875" style="40" customWidth="1"/>
    <col min="11277" max="11277" width="13.69921875" style="40" customWidth="1"/>
    <col min="11278" max="11282" width="11.69921875" style="40" customWidth="1"/>
    <col min="11283" max="11520" width="9.09765625" style="40"/>
    <col min="11521" max="11521" width="6.59765625" style="40" customWidth="1"/>
    <col min="11522" max="11522" width="33.296875" style="40" bestFit="1" customWidth="1"/>
    <col min="11523" max="11523" width="6" style="40" bestFit="1" customWidth="1"/>
    <col min="11524" max="11524" width="10" style="40" customWidth="1"/>
    <col min="11525" max="11525" width="10.296875" style="40" customWidth="1"/>
    <col min="11526" max="11526" width="9.8984375" style="40" customWidth="1"/>
    <col min="11527" max="11527" width="12.8984375" style="40" customWidth="1"/>
    <col min="11528" max="11532" width="11.69921875" style="40" customWidth="1"/>
    <col min="11533" max="11533" width="13.69921875" style="40" customWidth="1"/>
    <col min="11534" max="11538" width="11.69921875" style="40" customWidth="1"/>
    <col min="11539" max="11776" width="9.09765625" style="40"/>
    <col min="11777" max="11777" width="6.59765625" style="40" customWidth="1"/>
    <col min="11778" max="11778" width="33.296875" style="40" bestFit="1" customWidth="1"/>
    <col min="11779" max="11779" width="6" style="40" bestFit="1" customWidth="1"/>
    <col min="11780" max="11780" width="10" style="40" customWidth="1"/>
    <col min="11781" max="11781" width="10.296875" style="40" customWidth="1"/>
    <col min="11782" max="11782" width="9.8984375" style="40" customWidth="1"/>
    <col min="11783" max="11783" width="12.8984375" style="40" customWidth="1"/>
    <col min="11784" max="11788" width="11.69921875" style="40" customWidth="1"/>
    <col min="11789" max="11789" width="13.69921875" style="40" customWidth="1"/>
    <col min="11790" max="11794" width="11.69921875" style="40" customWidth="1"/>
    <col min="11795" max="12032" width="9.09765625" style="40"/>
    <col min="12033" max="12033" width="6.59765625" style="40" customWidth="1"/>
    <col min="12034" max="12034" width="33.296875" style="40" bestFit="1" customWidth="1"/>
    <col min="12035" max="12035" width="6" style="40" bestFit="1" customWidth="1"/>
    <col min="12036" max="12036" width="10" style="40" customWidth="1"/>
    <col min="12037" max="12037" width="10.296875" style="40" customWidth="1"/>
    <col min="12038" max="12038" width="9.8984375" style="40" customWidth="1"/>
    <col min="12039" max="12039" width="12.8984375" style="40" customWidth="1"/>
    <col min="12040" max="12044" width="11.69921875" style="40" customWidth="1"/>
    <col min="12045" max="12045" width="13.69921875" style="40" customWidth="1"/>
    <col min="12046" max="12050" width="11.69921875" style="40" customWidth="1"/>
    <col min="12051" max="12288" width="9.09765625" style="40"/>
    <col min="12289" max="12289" width="6.59765625" style="40" customWidth="1"/>
    <col min="12290" max="12290" width="33.296875" style="40" bestFit="1" customWidth="1"/>
    <col min="12291" max="12291" width="6" style="40" bestFit="1" customWidth="1"/>
    <col min="12292" max="12292" width="10" style="40" customWidth="1"/>
    <col min="12293" max="12293" width="10.296875" style="40" customWidth="1"/>
    <col min="12294" max="12294" width="9.8984375" style="40" customWidth="1"/>
    <col min="12295" max="12295" width="12.8984375" style="40" customWidth="1"/>
    <col min="12296" max="12300" width="11.69921875" style="40" customWidth="1"/>
    <col min="12301" max="12301" width="13.69921875" style="40" customWidth="1"/>
    <col min="12302" max="12306" width="11.69921875" style="40" customWidth="1"/>
    <col min="12307" max="12544" width="9.09765625" style="40"/>
    <col min="12545" max="12545" width="6.59765625" style="40" customWidth="1"/>
    <col min="12546" max="12546" width="33.296875" style="40" bestFit="1" customWidth="1"/>
    <col min="12547" max="12547" width="6" style="40" bestFit="1" customWidth="1"/>
    <col min="12548" max="12548" width="10" style="40" customWidth="1"/>
    <col min="12549" max="12549" width="10.296875" style="40" customWidth="1"/>
    <col min="12550" max="12550" width="9.8984375" style="40" customWidth="1"/>
    <col min="12551" max="12551" width="12.8984375" style="40" customWidth="1"/>
    <col min="12552" max="12556" width="11.69921875" style="40" customWidth="1"/>
    <col min="12557" max="12557" width="13.69921875" style="40" customWidth="1"/>
    <col min="12558" max="12562" width="11.69921875" style="40" customWidth="1"/>
    <col min="12563" max="12800" width="9.09765625" style="40"/>
    <col min="12801" max="12801" width="6.59765625" style="40" customWidth="1"/>
    <col min="12802" max="12802" width="33.296875" style="40" bestFit="1" customWidth="1"/>
    <col min="12803" max="12803" width="6" style="40" bestFit="1" customWidth="1"/>
    <col min="12804" max="12804" width="10" style="40" customWidth="1"/>
    <col min="12805" max="12805" width="10.296875" style="40" customWidth="1"/>
    <col min="12806" max="12806" width="9.8984375" style="40" customWidth="1"/>
    <col min="12807" max="12807" width="12.8984375" style="40" customWidth="1"/>
    <col min="12808" max="12812" width="11.69921875" style="40" customWidth="1"/>
    <col min="12813" max="12813" width="13.69921875" style="40" customWidth="1"/>
    <col min="12814" max="12818" width="11.69921875" style="40" customWidth="1"/>
    <col min="12819" max="13056" width="9.09765625" style="40"/>
    <col min="13057" max="13057" width="6.59765625" style="40" customWidth="1"/>
    <col min="13058" max="13058" width="33.296875" style="40" bestFit="1" customWidth="1"/>
    <col min="13059" max="13059" width="6" style="40" bestFit="1" customWidth="1"/>
    <col min="13060" max="13060" width="10" style="40" customWidth="1"/>
    <col min="13061" max="13061" width="10.296875" style="40" customWidth="1"/>
    <col min="13062" max="13062" width="9.8984375" style="40" customWidth="1"/>
    <col min="13063" max="13063" width="12.8984375" style="40" customWidth="1"/>
    <col min="13064" max="13068" width="11.69921875" style="40" customWidth="1"/>
    <col min="13069" max="13069" width="13.69921875" style="40" customWidth="1"/>
    <col min="13070" max="13074" width="11.69921875" style="40" customWidth="1"/>
    <col min="13075" max="13312" width="9.09765625" style="40"/>
    <col min="13313" max="13313" width="6.59765625" style="40" customWidth="1"/>
    <col min="13314" max="13314" width="33.296875" style="40" bestFit="1" customWidth="1"/>
    <col min="13315" max="13315" width="6" style="40" bestFit="1" customWidth="1"/>
    <col min="13316" max="13316" width="10" style="40" customWidth="1"/>
    <col min="13317" max="13317" width="10.296875" style="40" customWidth="1"/>
    <col min="13318" max="13318" width="9.8984375" style="40" customWidth="1"/>
    <col min="13319" max="13319" width="12.8984375" style="40" customWidth="1"/>
    <col min="13320" max="13324" width="11.69921875" style="40" customWidth="1"/>
    <col min="13325" max="13325" width="13.69921875" style="40" customWidth="1"/>
    <col min="13326" max="13330" width="11.69921875" style="40" customWidth="1"/>
    <col min="13331" max="13568" width="9.09765625" style="40"/>
    <col min="13569" max="13569" width="6.59765625" style="40" customWidth="1"/>
    <col min="13570" max="13570" width="33.296875" style="40" bestFit="1" customWidth="1"/>
    <col min="13571" max="13571" width="6" style="40" bestFit="1" customWidth="1"/>
    <col min="13572" max="13572" width="10" style="40" customWidth="1"/>
    <col min="13573" max="13573" width="10.296875" style="40" customWidth="1"/>
    <col min="13574" max="13574" width="9.8984375" style="40" customWidth="1"/>
    <col min="13575" max="13575" width="12.8984375" style="40" customWidth="1"/>
    <col min="13576" max="13580" width="11.69921875" style="40" customWidth="1"/>
    <col min="13581" max="13581" width="13.69921875" style="40" customWidth="1"/>
    <col min="13582" max="13586" width="11.69921875" style="40" customWidth="1"/>
    <col min="13587" max="13824" width="9.09765625" style="40"/>
    <col min="13825" max="13825" width="6.59765625" style="40" customWidth="1"/>
    <col min="13826" max="13826" width="33.296875" style="40" bestFit="1" customWidth="1"/>
    <col min="13827" max="13827" width="6" style="40" bestFit="1" customWidth="1"/>
    <col min="13828" max="13828" width="10" style="40" customWidth="1"/>
    <col min="13829" max="13829" width="10.296875" style="40" customWidth="1"/>
    <col min="13830" max="13830" width="9.8984375" style="40" customWidth="1"/>
    <col min="13831" max="13831" width="12.8984375" style="40" customWidth="1"/>
    <col min="13832" max="13836" width="11.69921875" style="40" customWidth="1"/>
    <col min="13837" max="13837" width="13.69921875" style="40" customWidth="1"/>
    <col min="13838" max="13842" width="11.69921875" style="40" customWidth="1"/>
    <col min="13843" max="14080" width="9.09765625" style="40"/>
    <col min="14081" max="14081" width="6.59765625" style="40" customWidth="1"/>
    <col min="14082" max="14082" width="33.296875" style="40" bestFit="1" customWidth="1"/>
    <col min="14083" max="14083" width="6" style="40" bestFit="1" customWidth="1"/>
    <col min="14084" max="14084" width="10" style="40" customWidth="1"/>
    <col min="14085" max="14085" width="10.296875" style="40" customWidth="1"/>
    <col min="14086" max="14086" width="9.8984375" style="40" customWidth="1"/>
    <col min="14087" max="14087" width="12.8984375" style="40" customWidth="1"/>
    <col min="14088" max="14092" width="11.69921875" style="40" customWidth="1"/>
    <col min="14093" max="14093" width="13.69921875" style="40" customWidth="1"/>
    <col min="14094" max="14098" width="11.69921875" style="40" customWidth="1"/>
    <col min="14099" max="14336" width="9.09765625" style="40"/>
    <col min="14337" max="14337" width="6.59765625" style="40" customWidth="1"/>
    <col min="14338" max="14338" width="33.296875" style="40" bestFit="1" customWidth="1"/>
    <col min="14339" max="14339" width="6" style="40" bestFit="1" customWidth="1"/>
    <col min="14340" max="14340" width="10" style="40" customWidth="1"/>
    <col min="14341" max="14341" width="10.296875" style="40" customWidth="1"/>
    <col min="14342" max="14342" width="9.8984375" style="40" customWidth="1"/>
    <col min="14343" max="14343" width="12.8984375" style="40" customWidth="1"/>
    <col min="14344" max="14348" width="11.69921875" style="40" customWidth="1"/>
    <col min="14349" max="14349" width="13.69921875" style="40" customWidth="1"/>
    <col min="14350" max="14354" width="11.69921875" style="40" customWidth="1"/>
    <col min="14355" max="14592" width="9.09765625" style="40"/>
    <col min="14593" max="14593" width="6.59765625" style="40" customWidth="1"/>
    <col min="14594" max="14594" width="33.296875" style="40" bestFit="1" customWidth="1"/>
    <col min="14595" max="14595" width="6" style="40" bestFit="1" customWidth="1"/>
    <col min="14596" max="14596" width="10" style="40" customWidth="1"/>
    <col min="14597" max="14597" width="10.296875" style="40" customWidth="1"/>
    <col min="14598" max="14598" width="9.8984375" style="40" customWidth="1"/>
    <col min="14599" max="14599" width="12.8984375" style="40" customWidth="1"/>
    <col min="14600" max="14604" width="11.69921875" style="40" customWidth="1"/>
    <col min="14605" max="14605" width="13.69921875" style="40" customWidth="1"/>
    <col min="14606" max="14610" width="11.69921875" style="40" customWidth="1"/>
    <col min="14611" max="14848" width="9.09765625" style="40"/>
    <col min="14849" max="14849" width="6.59765625" style="40" customWidth="1"/>
    <col min="14850" max="14850" width="33.296875" style="40" bestFit="1" customWidth="1"/>
    <col min="14851" max="14851" width="6" style="40" bestFit="1" customWidth="1"/>
    <col min="14852" max="14852" width="10" style="40" customWidth="1"/>
    <col min="14853" max="14853" width="10.296875" style="40" customWidth="1"/>
    <col min="14854" max="14854" width="9.8984375" style="40" customWidth="1"/>
    <col min="14855" max="14855" width="12.8984375" style="40" customWidth="1"/>
    <col min="14856" max="14860" width="11.69921875" style="40" customWidth="1"/>
    <col min="14861" max="14861" width="13.69921875" style="40" customWidth="1"/>
    <col min="14862" max="14866" width="11.69921875" style="40" customWidth="1"/>
    <col min="14867" max="15104" width="9.09765625" style="40"/>
    <col min="15105" max="15105" width="6.59765625" style="40" customWidth="1"/>
    <col min="15106" max="15106" width="33.296875" style="40" bestFit="1" customWidth="1"/>
    <col min="15107" max="15107" width="6" style="40" bestFit="1" customWidth="1"/>
    <col min="15108" max="15108" width="10" style="40" customWidth="1"/>
    <col min="15109" max="15109" width="10.296875" style="40" customWidth="1"/>
    <col min="15110" max="15110" width="9.8984375" style="40" customWidth="1"/>
    <col min="15111" max="15111" width="12.8984375" style="40" customWidth="1"/>
    <col min="15112" max="15116" width="11.69921875" style="40" customWidth="1"/>
    <col min="15117" max="15117" width="13.69921875" style="40" customWidth="1"/>
    <col min="15118" max="15122" width="11.69921875" style="40" customWidth="1"/>
    <col min="15123" max="15360" width="9.09765625" style="40"/>
    <col min="15361" max="15361" width="6.59765625" style="40" customWidth="1"/>
    <col min="15362" max="15362" width="33.296875" style="40" bestFit="1" customWidth="1"/>
    <col min="15363" max="15363" width="6" style="40" bestFit="1" customWidth="1"/>
    <col min="15364" max="15364" width="10" style="40" customWidth="1"/>
    <col min="15365" max="15365" width="10.296875" style="40" customWidth="1"/>
    <col min="15366" max="15366" width="9.8984375" style="40" customWidth="1"/>
    <col min="15367" max="15367" width="12.8984375" style="40" customWidth="1"/>
    <col min="15368" max="15372" width="11.69921875" style="40" customWidth="1"/>
    <col min="15373" max="15373" width="13.69921875" style="40" customWidth="1"/>
    <col min="15374" max="15378" width="11.69921875" style="40" customWidth="1"/>
    <col min="15379" max="15616" width="9.09765625" style="40"/>
    <col min="15617" max="15617" width="6.59765625" style="40" customWidth="1"/>
    <col min="15618" max="15618" width="33.296875" style="40" bestFit="1" customWidth="1"/>
    <col min="15619" max="15619" width="6" style="40" bestFit="1" customWidth="1"/>
    <col min="15620" max="15620" width="10" style="40" customWidth="1"/>
    <col min="15621" max="15621" width="10.296875" style="40" customWidth="1"/>
    <col min="15622" max="15622" width="9.8984375" style="40" customWidth="1"/>
    <col min="15623" max="15623" width="12.8984375" style="40" customWidth="1"/>
    <col min="15624" max="15628" width="11.69921875" style="40" customWidth="1"/>
    <col min="15629" max="15629" width="13.69921875" style="40" customWidth="1"/>
    <col min="15630" max="15634" width="11.69921875" style="40" customWidth="1"/>
    <col min="15635" max="15872" width="9.09765625" style="40"/>
    <col min="15873" max="15873" width="6.59765625" style="40" customWidth="1"/>
    <col min="15874" max="15874" width="33.296875" style="40" bestFit="1" customWidth="1"/>
    <col min="15875" max="15875" width="6" style="40" bestFit="1" customWidth="1"/>
    <col min="15876" max="15876" width="10" style="40" customWidth="1"/>
    <col min="15877" max="15877" width="10.296875" style="40" customWidth="1"/>
    <col min="15878" max="15878" width="9.8984375" style="40" customWidth="1"/>
    <col min="15879" max="15879" width="12.8984375" style="40" customWidth="1"/>
    <col min="15880" max="15884" width="11.69921875" style="40" customWidth="1"/>
    <col min="15885" max="15885" width="13.69921875" style="40" customWidth="1"/>
    <col min="15886" max="15890" width="11.69921875" style="40" customWidth="1"/>
    <col min="15891" max="16128" width="9.09765625" style="40"/>
    <col min="16129" max="16129" width="6.59765625" style="40" customWidth="1"/>
    <col min="16130" max="16130" width="33.296875" style="40" bestFit="1" customWidth="1"/>
    <col min="16131" max="16131" width="6" style="40" bestFit="1" customWidth="1"/>
    <col min="16132" max="16132" width="10" style="40" customWidth="1"/>
    <col min="16133" max="16133" width="10.296875" style="40" customWidth="1"/>
    <col min="16134" max="16134" width="9.8984375" style="40" customWidth="1"/>
    <col min="16135" max="16135" width="12.8984375" style="40" customWidth="1"/>
    <col min="16136" max="16140" width="11.69921875" style="40" customWidth="1"/>
    <col min="16141" max="16141" width="13.69921875" style="40" customWidth="1"/>
    <col min="16142" max="16146" width="11.69921875" style="40" customWidth="1"/>
    <col min="16147" max="16384" width="9.09765625" style="40"/>
  </cols>
  <sheetData>
    <row r="1" spans="1:9" ht="21" customHeight="1" x14ac:dyDescent="0.25">
      <c r="A1" s="443" t="s">
        <v>165</v>
      </c>
      <c r="B1" s="443"/>
      <c r="C1" s="39"/>
      <c r="D1" s="39"/>
    </row>
    <row r="2" spans="1:9" ht="39.6" customHeight="1" x14ac:dyDescent="0.25">
      <c r="A2" s="444" t="s">
        <v>218</v>
      </c>
      <c r="B2" s="444"/>
      <c r="C2" s="444"/>
      <c r="D2" s="444"/>
      <c r="E2" s="445"/>
      <c r="F2" s="445"/>
      <c r="G2" s="445"/>
    </row>
    <row r="3" spans="1:9" ht="11.25" customHeight="1" x14ac:dyDescent="0.25">
      <c r="A3" s="446"/>
      <c r="B3" s="447"/>
      <c r="C3" s="447"/>
      <c r="D3" s="447"/>
      <c r="E3" s="447"/>
      <c r="F3" s="447"/>
      <c r="G3" s="447"/>
    </row>
    <row r="4" spans="1:9" ht="15.75" customHeight="1" x14ac:dyDescent="0.25">
      <c r="A4" s="448" t="s">
        <v>1</v>
      </c>
      <c r="B4" s="448" t="s">
        <v>219</v>
      </c>
      <c r="C4" s="448" t="s">
        <v>3</v>
      </c>
      <c r="D4" s="449" t="s">
        <v>220</v>
      </c>
      <c r="E4" s="449" t="s">
        <v>221</v>
      </c>
      <c r="F4" s="449"/>
      <c r="G4" s="449"/>
    </row>
    <row r="5" spans="1:9" ht="15.75" customHeight="1" x14ac:dyDescent="0.25">
      <c r="A5" s="448"/>
      <c r="B5" s="448"/>
      <c r="C5" s="448"/>
      <c r="D5" s="449"/>
      <c r="E5" s="449" t="s">
        <v>222</v>
      </c>
      <c r="F5" s="449" t="s">
        <v>223</v>
      </c>
      <c r="G5" s="449"/>
    </row>
    <row r="6" spans="1:9" s="42" customFormat="1" ht="35.25" customHeight="1" x14ac:dyDescent="0.25">
      <c r="A6" s="448"/>
      <c r="B6" s="448"/>
      <c r="C6" s="448"/>
      <c r="D6" s="449"/>
      <c r="E6" s="449"/>
      <c r="F6" s="41" t="s">
        <v>224</v>
      </c>
      <c r="G6" s="41" t="s">
        <v>225</v>
      </c>
    </row>
    <row r="7" spans="1:9" s="45" customFormat="1" x14ac:dyDescent="0.25">
      <c r="A7" s="43" t="s">
        <v>193</v>
      </c>
      <c r="B7" s="44" t="s">
        <v>194</v>
      </c>
      <c r="C7" s="44" t="s">
        <v>195</v>
      </c>
      <c r="D7" s="43" t="s">
        <v>196</v>
      </c>
      <c r="E7" s="43" t="s">
        <v>197</v>
      </c>
      <c r="F7" s="43" t="s">
        <v>226</v>
      </c>
      <c r="G7" s="43" t="s">
        <v>227</v>
      </c>
    </row>
    <row r="8" spans="1:9" s="50" customFormat="1" x14ac:dyDescent="0.25">
      <c r="A8" s="46"/>
      <c r="B8" s="41" t="s">
        <v>228</v>
      </c>
      <c r="C8" s="46"/>
      <c r="D8" s="47">
        <v>5897.3</v>
      </c>
      <c r="E8" s="47">
        <v>5897.3</v>
      </c>
      <c r="F8" s="48">
        <v>0</v>
      </c>
      <c r="G8" s="49">
        <v>0</v>
      </c>
    </row>
    <row r="9" spans="1:9" s="50" customFormat="1" ht="14.25" customHeight="1" x14ac:dyDescent="0.25">
      <c r="A9" s="46">
        <v>1</v>
      </c>
      <c r="B9" s="51" t="s">
        <v>58</v>
      </c>
      <c r="C9" s="46" t="s">
        <v>8</v>
      </c>
      <c r="D9" s="52">
        <v>3311.69</v>
      </c>
      <c r="E9" s="52">
        <v>3957.3850000000002</v>
      </c>
      <c r="F9" s="53">
        <v>645.69500000000016</v>
      </c>
      <c r="G9" s="53">
        <v>119.49744692287021</v>
      </c>
    </row>
    <row r="10" spans="1:9" ht="14.25" customHeight="1" x14ac:dyDescent="0.25">
      <c r="A10" s="54" t="s">
        <v>59</v>
      </c>
      <c r="B10" s="55" t="s">
        <v>60</v>
      </c>
      <c r="C10" s="54" t="s">
        <v>9</v>
      </c>
      <c r="D10" s="56">
        <v>1629.66</v>
      </c>
      <c r="E10" s="56">
        <v>1687.8908500000002</v>
      </c>
      <c r="F10" s="57">
        <v>58.230850000000146</v>
      </c>
      <c r="G10" s="57">
        <v>103.57319011327517</v>
      </c>
      <c r="H10" s="58"/>
    </row>
    <row r="11" spans="1:9" ht="14.25" customHeight="1" x14ac:dyDescent="0.25">
      <c r="A11" s="54"/>
      <c r="B11" s="59" t="s">
        <v>229</v>
      </c>
      <c r="C11" s="60" t="s">
        <v>10</v>
      </c>
      <c r="D11" s="56">
        <v>1522.1999999999998</v>
      </c>
      <c r="E11" s="56">
        <v>1583.6399999999999</v>
      </c>
      <c r="F11" s="57">
        <v>61.440000000000055</v>
      </c>
      <c r="G11" s="57">
        <v>104.03626330311391</v>
      </c>
    </row>
    <row r="12" spans="1:9" ht="14.25" customHeight="1" x14ac:dyDescent="0.25">
      <c r="A12" s="54" t="s">
        <v>62</v>
      </c>
      <c r="B12" s="61" t="s">
        <v>63</v>
      </c>
      <c r="C12" s="60" t="s">
        <v>11</v>
      </c>
      <c r="D12" s="56">
        <v>72.16</v>
      </c>
      <c r="E12" s="56">
        <v>89.114449999999991</v>
      </c>
      <c r="F12" s="57">
        <v>16.954449999999994</v>
      </c>
      <c r="G12" s="57">
        <v>123.49563470066518</v>
      </c>
    </row>
    <row r="13" spans="1:9" ht="14.25" customHeight="1" x14ac:dyDescent="0.25">
      <c r="A13" s="54" t="s">
        <v>64</v>
      </c>
      <c r="B13" s="55" t="s">
        <v>65</v>
      </c>
      <c r="C13" s="54" t="s">
        <v>12</v>
      </c>
      <c r="D13" s="56">
        <v>365.42</v>
      </c>
      <c r="E13" s="56">
        <v>391.93510000000003</v>
      </c>
      <c r="F13" s="57">
        <v>26.515100000000018</v>
      </c>
      <c r="G13" s="57">
        <v>107.25606151825298</v>
      </c>
      <c r="I13" s="58"/>
    </row>
    <row r="14" spans="1:9" ht="14.25" customHeight="1" x14ac:dyDescent="0.25">
      <c r="A14" s="54" t="s">
        <v>66</v>
      </c>
      <c r="B14" s="55" t="s">
        <v>67</v>
      </c>
      <c r="C14" s="54" t="s">
        <v>13</v>
      </c>
      <c r="D14" s="56">
        <v>1032.52</v>
      </c>
      <c r="E14" s="56">
        <v>1406.7047500000003</v>
      </c>
      <c r="F14" s="57">
        <v>374.18475000000035</v>
      </c>
      <c r="G14" s="57">
        <v>136.23995176848877</v>
      </c>
      <c r="I14" s="58"/>
    </row>
    <row r="15" spans="1:9" ht="14.25" customHeight="1" x14ac:dyDescent="0.25">
      <c r="A15" s="54" t="s">
        <v>68</v>
      </c>
      <c r="B15" s="55" t="s">
        <v>69</v>
      </c>
      <c r="C15" s="54" t="s">
        <v>14</v>
      </c>
      <c r="D15" s="56"/>
      <c r="E15" s="56"/>
      <c r="F15" s="57">
        <v>0</v>
      </c>
      <c r="G15" s="57"/>
      <c r="I15" s="58"/>
    </row>
    <row r="16" spans="1:9" ht="14.25" customHeight="1" x14ac:dyDescent="0.25">
      <c r="A16" s="54" t="s">
        <v>70</v>
      </c>
      <c r="B16" s="55" t="s">
        <v>71</v>
      </c>
      <c r="C16" s="54" t="s">
        <v>15</v>
      </c>
      <c r="D16" s="56">
        <v>110.67</v>
      </c>
      <c r="E16" s="56">
        <v>321.66084999999998</v>
      </c>
      <c r="F16" s="57">
        <v>210.99084999999997</v>
      </c>
      <c r="G16" s="57">
        <v>290.64864010120175</v>
      </c>
      <c r="I16" s="58"/>
    </row>
    <row r="17" spans="1:13" ht="14.25" customHeight="1" x14ac:dyDescent="0.25">
      <c r="A17" s="54">
        <v>1.7</v>
      </c>
      <c r="B17" s="55" t="s">
        <v>72</v>
      </c>
      <c r="C17" s="54" t="s">
        <v>16</v>
      </c>
      <c r="D17" s="56">
        <v>38.96</v>
      </c>
      <c r="E17" s="56">
        <v>41.844499999999996</v>
      </c>
      <c r="F17" s="57">
        <v>2.8844999999999956</v>
      </c>
      <c r="G17" s="57">
        <v>107.40374743326488</v>
      </c>
    </row>
    <row r="18" spans="1:13" x14ac:dyDescent="0.25">
      <c r="A18" s="54">
        <v>1.8</v>
      </c>
      <c r="B18" s="55" t="s">
        <v>74</v>
      </c>
      <c r="C18" s="54" t="s">
        <v>17</v>
      </c>
      <c r="D18" s="56">
        <v>62.31</v>
      </c>
      <c r="E18" s="56">
        <v>18.234500000000001</v>
      </c>
      <c r="F18" s="57">
        <v>-44.075500000000005</v>
      </c>
      <c r="G18" s="57">
        <v>29.264163055689295</v>
      </c>
    </row>
    <row r="19" spans="1:13" s="50" customFormat="1" x14ac:dyDescent="0.25">
      <c r="A19" s="46">
        <v>2</v>
      </c>
      <c r="B19" s="51" t="s">
        <v>75</v>
      </c>
      <c r="C19" s="46" t="s">
        <v>18</v>
      </c>
      <c r="D19" s="52">
        <v>1926.92</v>
      </c>
      <c r="E19" s="52">
        <v>1734.5045</v>
      </c>
      <c r="F19" s="53">
        <v>-192.41550000000007</v>
      </c>
      <c r="G19" s="53">
        <v>90.014349324310288</v>
      </c>
    </row>
    <row r="20" spans="1:13" x14ac:dyDescent="0.25">
      <c r="A20" s="54" t="s">
        <v>76</v>
      </c>
      <c r="B20" s="55" t="s">
        <v>77</v>
      </c>
      <c r="C20" s="54" t="s">
        <v>19</v>
      </c>
      <c r="D20" s="56">
        <v>54.410000000000004</v>
      </c>
      <c r="E20" s="56">
        <v>23.366</v>
      </c>
      <c r="F20" s="57">
        <v>-31.044000000000004</v>
      </c>
      <c r="G20" s="57">
        <v>42.944311707406726</v>
      </c>
    </row>
    <row r="21" spans="1:13" x14ac:dyDescent="0.25">
      <c r="A21" s="54" t="s">
        <v>78</v>
      </c>
      <c r="B21" s="55" t="s">
        <v>79</v>
      </c>
      <c r="C21" s="54" t="s">
        <v>20</v>
      </c>
      <c r="D21" s="56">
        <v>3.0500000000000003</v>
      </c>
      <c r="E21" s="56">
        <v>3</v>
      </c>
      <c r="F21" s="57">
        <v>-5.0000000000000266E-2</v>
      </c>
      <c r="G21" s="57">
        <v>98.360655737704903</v>
      </c>
    </row>
    <row r="22" spans="1:13" x14ac:dyDescent="0.25">
      <c r="A22" s="54" t="s">
        <v>80</v>
      </c>
      <c r="B22" s="55" t="s">
        <v>81</v>
      </c>
      <c r="C22" s="54" t="s">
        <v>21</v>
      </c>
      <c r="D22" s="56"/>
      <c r="E22" s="56"/>
      <c r="F22" s="57">
        <v>0</v>
      </c>
      <c r="G22" s="57"/>
    </row>
    <row r="23" spans="1:13" x14ac:dyDescent="0.25">
      <c r="A23" s="54" t="s">
        <v>82</v>
      </c>
      <c r="B23" s="55" t="s">
        <v>83</v>
      </c>
      <c r="C23" s="54" t="s">
        <v>22</v>
      </c>
      <c r="E23" s="56"/>
      <c r="F23" s="57"/>
      <c r="G23" s="57"/>
    </row>
    <row r="24" spans="1:13" x14ac:dyDescent="0.25">
      <c r="A24" s="54" t="s">
        <v>84</v>
      </c>
      <c r="B24" s="55" t="s">
        <v>85</v>
      </c>
      <c r="C24" s="54" t="s">
        <v>23</v>
      </c>
      <c r="D24" s="56">
        <v>101.76</v>
      </c>
      <c r="E24" s="56">
        <v>62.49</v>
      </c>
      <c r="F24" s="57">
        <v>-39.269999999999996</v>
      </c>
      <c r="G24" s="57">
        <v>61.409198113207552</v>
      </c>
    </row>
    <row r="25" spans="1:13" x14ac:dyDescent="0.25">
      <c r="A25" s="54" t="s">
        <v>82</v>
      </c>
      <c r="B25" s="55" t="s">
        <v>87</v>
      </c>
      <c r="C25" s="54" t="s">
        <v>24</v>
      </c>
      <c r="D25" s="56">
        <v>53.77</v>
      </c>
      <c r="E25" s="56">
        <v>21.810849999999999</v>
      </c>
      <c r="F25" s="57">
        <v>-31.959150000000005</v>
      </c>
      <c r="G25" s="57">
        <v>40.563232285661144</v>
      </c>
      <c r="I25" s="58"/>
      <c r="J25" s="58"/>
    </row>
    <row r="26" spans="1:13" x14ac:dyDescent="0.25">
      <c r="A26" s="54" t="s">
        <v>84</v>
      </c>
      <c r="B26" s="55" t="s">
        <v>89</v>
      </c>
      <c r="C26" s="54" t="s">
        <v>25</v>
      </c>
      <c r="D26" s="56">
        <v>63.580000000000013</v>
      </c>
      <c r="E26" s="56">
        <v>46.036850000000001</v>
      </c>
      <c r="F26" s="57">
        <v>-17.543150000000011</v>
      </c>
      <c r="G26" s="57">
        <v>72.407754010695186</v>
      </c>
    </row>
    <row r="27" spans="1:13" x14ac:dyDescent="0.25">
      <c r="A27" s="54" t="s">
        <v>86</v>
      </c>
      <c r="B27" s="55" t="s">
        <v>91</v>
      </c>
      <c r="C27" s="54" t="s">
        <v>26</v>
      </c>
      <c r="D27" s="56"/>
      <c r="E27" s="56"/>
      <c r="F27" s="57">
        <v>0</v>
      </c>
      <c r="G27" s="57"/>
    </row>
    <row r="28" spans="1:13" ht="26.4" x14ac:dyDescent="0.25">
      <c r="A28" s="54" t="s">
        <v>88</v>
      </c>
      <c r="B28" s="55" t="s">
        <v>93</v>
      </c>
      <c r="C28" s="54" t="s">
        <v>27</v>
      </c>
      <c r="D28" s="62">
        <v>817.17</v>
      </c>
      <c r="E28" s="56">
        <v>763.31039999999996</v>
      </c>
      <c r="F28" s="57">
        <v>-53.8596</v>
      </c>
      <c r="G28" s="57">
        <v>93.40900914130475</v>
      </c>
    </row>
    <row r="29" spans="1:13" x14ac:dyDescent="0.25">
      <c r="A29" s="54">
        <v>2.8</v>
      </c>
      <c r="B29" s="55" t="s">
        <v>117</v>
      </c>
      <c r="C29" s="54" t="s">
        <v>39</v>
      </c>
      <c r="D29" s="56">
        <v>11.8</v>
      </c>
      <c r="E29" s="56">
        <v>12.506</v>
      </c>
      <c r="F29" s="57">
        <v>0.70599999999999952</v>
      </c>
      <c r="G29" s="57">
        <v>105.98305084745763</v>
      </c>
    </row>
    <row r="30" spans="1:13" x14ac:dyDescent="0.25">
      <c r="A30" s="54">
        <v>2.9</v>
      </c>
      <c r="B30" s="55" t="s">
        <v>119</v>
      </c>
      <c r="C30" s="54" t="s">
        <v>40</v>
      </c>
      <c r="D30" s="56"/>
      <c r="E30" s="56"/>
      <c r="F30" s="57"/>
      <c r="G30" s="57"/>
    </row>
    <row r="31" spans="1:13" x14ac:dyDescent="0.25">
      <c r="A31" s="54">
        <v>2.1</v>
      </c>
      <c r="B31" s="55" t="s">
        <v>121</v>
      </c>
      <c r="C31" s="54" t="s">
        <v>41</v>
      </c>
      <c r="D31" s="56">
        <v>13.35</v>
      </c>
      <c r="E31" s="56">
        <v>13.350399999999999</v>
      </c>
      <c r="F31" s="57">
        <v>3.9999999999906777E-4</v>
      </c>
      <c r="G31" s="57">
        <v>100.00299625468163</v>
      </c>
    </row>
    <row r="32" spans="1:13" ht="14.25" customHeight="1" x14ac:dyDescent="0.3">
      <c r="A32" s="54">
        <v>2.11</v>
      </c>
      <c r="B32" s="55" t="s">
        <v>123</v>
      </c>
      <c r="C32" s="63" t="s">
        <v>42</v>
      </c>
      <c r="D32" s="56">
        <v>41.01</v>
      </c>
      <c r="E32" s="56">
        <v>39.11</v>
      </c>
      <c r="F32" s="57">
        <v>-1.8999999999999986</v>
      </c>
      <c r="G32" s="57">
        <v>95.366983662521349</v>
      </c>
      <c r="M32" s="64"/>
    </row>
    <row r="33" spans="1:7" x14ac:dyDescent="0.25">
      <c r="A33" s="54">
        <v>2.12</v>
      </c>
      <c r="B33" s="55" t="s">
        <v>125</v>
      </c>
      <c r="C33" s="54" t="s">
        <v>43</v>
      </c>
      <c r="D33" s="56">
        <v>304.77</v>
      </c>
      <c r="E33" s="56">
        <v>279.39640000000003</v>
      </c>
      <c r="F33" s="57">
        <v>-25.373599999999954</v>
      </c>
      <c r="G33" s="57">
        <v>91.674508645864108</v>
      </c>
    </row>
    <row r="34" spans="1:7" ht="17.25" customHeight="1" x14ac:dyDescent="0.25">
      <c r="A34" s="54">
        <v>2.13</v>
      </c>
      <c r="B34" s="55" t="s">
        <v>127</v>
      </c>
      <c r="C34" s="54" t="s">
        <v>44</v>
      </c>
      <c r="D34" s="56">
        <v>10.149999999999999</v>
      </c>
      <c r="E34" s="56">
        <v>9.31</v>
      </c>
      <c r="F34" s="57">
        <v>-0.83999999999999808</v>
      </c>
      <c r="G34" s="57">
        <v>91.724137931034505</v>
      </c>
    </row>
    <row r="35" spans="1:7" ht="17.25" customHeight="1" x14ac:dyDescent="0.25">
      <c r="A35" s="54">
        <v>2.14</v>
      </c>
      <c r="B35" s="55" t="s">
        <v>129</v>
      </c>
      <c r="C35" s="54" t="s">
        <v>45</v>
      </c>
      <c r="D35" s="56">
        <v>2.33</v>
      </c>
      <c r="E35" s="56">
        <v>2.3000000000000003</v>
      </c>
      <c r="F35" s="57">
        <v>-2.9999999999999805E-2</v>
      </c>
      <c r="G35" s="57">
        <v>98.712446351931334</v>
      </c>
    </row>
    <row r="36" spans="1:7" ht="17.25" customHeight="1" x14ac:dyDescent="0.25">
      <c r="A36" s="54" t="s">
        <v>130</v>
      </c>
      <c r="B36" s="55" t="s">
        <v>131</v>
      </c>
      <c r="C36" s="54" t="s">
        <v>46</v>
      </c>
      <c r="D36" s="56"/>
      <c r="E36" s="56"/>
      <c r="F36" s="57"/>
      <c r="G36" s="57"/>
    </row>
    <row r="37" spans="1:7" ht="17.25" customHeight="1" x14ac:dyDescent="0.25">
      <c r="A37" s="54">
        <v>2.15</v>
      </c>
      <c r="B37" s="65" t="s">
        <v>133</v>
      </c>
      <c r="C37" s="54" t="s">
        <v>47</v>
      </c>
      <c r="D37" s="56">
        <v>26.58</v>
      </c>
      <c r="E37" s="56">
        <v>6.1099999999999994</v>
      </c>
      <c r="F37" s="57">
        <v>-20.47</v>
      </c>
      <c r="G37" s="57">
        <v>22.987208427389014</v>
      </c>
    </row>
    <row r="38" spans="1:7" ht="24" customHeight="1" x14ac:dyDescent="0.25">
      <c r="A38" s="54">
        <v>2.16</v>
      </c>
      <c r="B38" s="65" t="s">
        <v>135</v>
      </c>
      <c r="C38" s="54" t="s">
        <v>48</v>
      </c>
      <c r="D38" s="56">
        <v>117.70999999999998</v>
      </c>
      <c r="E38" s="56">
        <v>79.130399999999995</v>
      </c>
      <c r="F38" s="57">
        <v>-38.579599999999985</v>
      </c>
      <c r="G38" s="57">
        <v>67.224874692039776</v>
      </c>
    </row>
    <row r="39" spans="1:7" ht="19.5" customHeight="1" x14ac:dyDescent="0.25">
      <c r="A39" s="54">
        <v>2.17</v>
      </c>
      <c r="B39" s="65" t="s">
        <v>137</v>
      </c>
      <c r="C39" s="54" t="s">
        <v>49</v>
      </c>
      <c r="D39" s="56">
        <v>107.16</v>
      </c>
      <c r="E39" s="56">
        <v>156.15</v>
      </c>
      <c r="F39" s="57">
        <v>48.990000000000009</v>
      </c>
      <c r="G39" s="57">
        <v>145.71668533034716</v>
      </c>
    </row>
    <row r="40" spans="1:7" ht="17.399999999999999" customHeight="1" x14ac:dyDescent="0.25">
      <c r="A40" s="54" t="s">
        <v>124</v>
      </c>
      <c r="B40" s="65" t="s">
        <v>139</v>
      </c>
      <c r="C40" s="54" t="s">
        <v>50</v>
      </c>
      <c r="D40" s="56">
        <v>6.2499999999999991</v>
      </c>
      <c r="E40" s="56">
        <v>6.2359999999999998</v>
      </c>
      <c r="F40" s="57">
        <v>-1.3999999999999346E-2</v>
      </c>
      <c r="G40" s="57">
        <v>99.77600000000001</v>
      </c>
    </row>
    <row r="41" spans="1:7" ht="16.95" customHeight="1" x14ac:dyDescent="0.25">
      <c r="A41" s="54">
        <v>2.1800000000000002</v>
      </c>
      <c r="B41" s="65" t="s">
        <v>140</v>
      </c>
      <c r="C41" s="54" t="s">
        <v>51</v>
      </c>
      <c r="D41" s="56">
        <v>3.12</v>
      </c>
      <c r="E41" s="56">
        <v>7.99</v>
      </c>
      <c r="F41" s="57">
        <v>4.87</v>
      </c>
      <c r="G41" s="57">
        <v>256.08974358974359</v>
      </c>
    </row>
    <row r="42" spans="1:7" ht="18" customHeight="1" x14ac:dyDescent="0.25">
      <c r="A42" s="54">
        <v>2.19</v>
      </c>
      <c r="B42" s="65" t="s">
        <v>142</v>
      </c>
      <c r="C42" s="54" t="s">
        <v>52</v>
      </c>
      <c r="D42" s="56">
        <v>10.600000000000001</v>
      </c>
      <c r="E42" s="56">
        <v>9.77</v>
      </c>
      <c r="F42" s="57">
        <v>-0.83000000000000185</v>
      </c>
      <c r="G42" s="57">
        <v>92.169811320754704</v>
      </c>
    </row>
    <row r="43" spans="1:7" ht="17.399999999999999" customHeight="1" x14ac:dyDescent="0.25">
      <c r="A43" s="54">
        <v>2.2000000000000002</v>
      </c>
      <c r="B43" s="65" t="s">
        <v>144</v>
      </c>
      <c r="C43" s="54" t="s">
        <v>53</v>
      </c>
      <c r="D43" s="56">
        <v>131.89000000000001</v>
      </c>
      <c r="E43" s="56">
        <v>129.74639999999999</v>
      </c>
      <c r="F43" s="57">
        <v>-2.1436000000000206</v>
      </c>
      <c r="G43" s="57">
        <v>98.374706194556055</v>
      </c>
    </row>
    <row r="44" spans="1:7" ht="15.6" customHeight="1" x14ac:dyDescent="0.25">
      <c r="A44" s="54">
        <v>2.21</v>
      </c>
      <c r="B44" s="65" t="s">
        <v>146</v>
      </c>
      <c r="C44" s="54" t="s">
        <v>54</v>
      </c>
      <c r="D44" s="56">
        <v>46.5</v>
      </c>
      <c r="E44" s="56">
        <v>63.706400000000002</v>
      </c>
      <c r="F44" s="57">
        <v>17.206400000000002</v>
      </c>
      <c r="G44" s="57">
        <v>137.00301075268817</v>
      </c>
    </row>
    <row r="45" spans="1:7" ht="16.2" customHeight="1" x14ac:dyDescent="0.25">
      <c r="A45" s="54">
        <v>2.2200000000000002</v>
      </c>
      <c r="B45" s="65" t="s">
        <v>148</v>
      </c>
      <c r="C45" s="54" t="s">
        <v>55</v>
      </c>
      <c r="D45" s="56"/>
      <c r="E45" s="56"/>
      <c r="F45" s="57"/>
      <c r="G45" s="57"/>
    </row>
    <row r="46" spans="1:7" s="50" customFormat="1" x14ac:dyDescent="0.25">
      <c r="A46" s="46">
        <v>3</v>
      </c>
      <c r="B46" s="51" t="s">
        <v>149</v>
      </c>
      <c r="C46" s="46" t="s">
        <v>56</v>
      </c>
      <c r="D46" s="52">
        <v>658.69999999999993</v>
      </c>
      <c r="E46" s="52">
        <v>205.40499999999997</v>
      </c>
      <c r="F46" s="53">
        <v>-453.29499999999996</v>
      </c>
      <c r="G46" s="53">
        <v>31.183391528768784</v>
      </c>
    </row>
  </sheetData>
  <mergeCells count="10">
    <mergeCell ref="A1:B1"/>
    <mergeCell ref="A2:G2"/>
    <mergeCell ref="A3:G3"/>
    <mergeCell ref="A4:A6"/>
    <mergeCell ref="B4:B6"/>
    <mergeCell ref="C4:C6"/>
    <mergeCell ref="D4:D6"/>
    <mergeCell ref="E4:G4"/>
    <mergeCell ref="E5:E6"/>
    <mergeCell ref="F5:G5"/>
  </mergeCells>
  <pageMargins left="0.7" right="0.2" top="0.75" bottom="0.33"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33" zoomScaleNormal="100" workbookViewId="0">
      <selection activeCell="C3" sqref="C3"/>
    </sheetView>
  </sheetViews>
  <sheetFormatPr defaultRowHeight="10.199999999999999" x14ac:dyDescent="0.2"/>
  <cols>
    <col min="1" max="1" width="4.59765625" style="71" bestFit="1" customWidth="1"/>
    <col min="2" max="2" width="32.09765625" style="71" customWidth="1"/>
    <col min="3" max="3" width="5" style="71" customWidth="1"/>
    <col min="4" max="4" width="9" style="93" bestFit="1" customWidth="1"/>
    <col min="5" max="5" width="7.69921875" style="93" customWidth="1"/>
    <col min="6" max="6" width="9" style="71" customWidth="1"/>
    <col min="7" max="7" width="8.69921875" style="71" bestFit="1" customWidth="1"/>
    <col min="8" max="8" width="10" style="71" customWidth="1"/>
    <col min="9" max="9" width="10.09765625" style="71" customWidth="1"/>
    <col min="10" max="10" width="12.59765625" style="71" customWidth="1"/>
    <col min="11" max="11" width="8.3984375" style="71" bestFit="1" customWidth="1"/>
    <col min="12" max="252" width="9.09765625" style="71"/>
    <col min="253" max="253" width="4.3984375" style="71" bestFit="1" customWidth="1"/>
    <col min="254" max="254" width="20.3984375" style="71" customWidth="1"/>
    <col min="255" max="255" width="4.8984375" style="71" customWidth="1"/>
    <col min="256" max="258" width="0" style="71" hidden="1" customWidth="1"/>
    <col min="259" max="259" width="8.296875" style="71" customWidth="1"/>
    <col min="260" max="260" width="7.69921875" style="71" customWidth="1"/>
    <col min="261" max="261" width="9.69921875" style="71" customWidth="1"/>
    <col min="262" max="262" width="12.09765625" style="71" customWidth="1"/>
    <col min="263" max="263" width="10.69921875" style="71" customWidth="1"/>
    <col min="264" max="264" width="8.09765625" style="71" bestFit="1" customWidth="1"/>
    <col min="265" max="265" width="9.69921875" style="71" bestFit="1" customWidth="1"/>
    <col min="266" max="266" width="8.296875" style="71" bestFit="1" customWidth="1"/>
    <col min="267" max="508" width="9.09765625" style="71"/>
    <col min="509" max="509" width="4.3984375" style="71" bestFit="1" customWidth="1"/>
    <col min="510" max="510" width="20.3984375" style="71" customWidth="1"/>
    <col min="511" max="511" width="4.8984375" style="71" customWidth="1"/>
    <col min="512" max="514" width="0" style="71" hidden="1" customWidth="1"/>
    <col min="515" max="515" width="8.296875" style="71" customWidth="1"/>
    <col min="516" max="516" width="7.69921875" style="71" customWidth="1"/>
    <col min="517" max="517" width="9.69921875" style="71" customWidth="1"/>
    <col min="518" max="518" width="12.09765625" style="71" customWidth="1"/>
    <col min="519" max="519" width="10.69921875" style="71" customWidth="1"/>
    <col min="520" max="520" width="8.09765625" style="71" bestFit="1" customWidth="1"/>
    <col min="521" max="521" width="9.69921875" style="71" bestFit="1" customWidth="1"/>
    <col min="522" max="522" width="8.296875" style="71" bestFit="1" customWidth="1"/>
    <col min="523" max="764" width="9.09765625" style="71"/>
    <col min="765" max="765" width="4.3984375" style="71" bestFit="1" customWidth="1"/>
    <col min="766" max="766" width="20.3984375" style="71" customWidth="1"/>
    <col min="767" max="767" width="4.8984375" style="71" customWidth="1"/>
    <col min="768" max="770" width="0" style="71" hidden="1" customWidth="1"/>
    <col min="771" max="771" width="8.296875" style="71" customWidth="1"/>
    <col min="772" max="772" width="7.69921875" style="71" customWidth="1"/>
    <col min="773" max="773" width="9.69921875" style="71" customWidth="1"/>
    <col min="774" max="774" width="12.09765625" style="71" customWidth="1"/>
    <col min="775" max="775" width="10.69921875" style="71" customWidth="1"/>
    <col min="776" max="776" width="8.09765625" style="71" bestFit="1" customWidth="1"/>
    <col min="777" max="777" width="9.69921875" style="71" bestFit="1" customWidth="1"/>
    <col min="778" max="778" width="8.296875" style="71" bestFit="1" customWidth="1"/>
    <col min="779" max="1020" width="9.09765625" style="71"/>
    <col min="1021" max="1021" width="4.3984375" style="71" bestFit="1" customWidth="1"/>
    <col min="1022" max="1022" width="20.3984375" style="71" customWidth="1"/>
    <col min="1023" max="1023" width="4.8984375" style="71" customWidth="1"/>
    <col min="1024" max="1026" width="0" style="71" hidden="1" customWidth="1"/>
    <col min="1027" max="1027" width="8.296875" style="71" customWidth="1"/>
    <col min="1028" max="1028" width="7.69921875" style="71" customWidth="1"/>
    <col min="1029" max="1029" width="9.69921875" style="71" customWidth="1"/>
    <col min="1030" max="1030" width="12.09765625" style="71" customWidth="1"/>
    <col min="1031" max="1031" width="10.69921875" style="71" customWidth="1"/>
    <col min="1032" max="1032" width="8.09765625" style="71" bestFit="1" customWidth="1"/>
    <col min="1033" max="1033" width="9.69921875" style="71" bestFit="1" customWidth="1"/>
    <col min="1034" max="1034" width="8.296875" style="71" bestFit="1" customWidth="1"/>
    <col min="1035" max="1276" width="9.09765625" style="71"/>
    <col min="1277" max="1277" width="4.3984375" style="71" bestFit="1" customWidth="1"/>
    <col min="1278" max="1278" width="20.3984375" style="71" customWidth="1"/>
    <col min="1279" max="1279" width="4.8984375" style="71" customWidth="1"/>
    <col min="1280" max="1282" width="0" style="71" hidden="1" customWidth="1"/>
    <col min="1283" max="1283" width="8.296875" style="71" customWidth="1"/>
    <col min="1284" max="1284" width="7.69921875" style="71" customWidth="1"/>
    <col min="1285" max="1285" width="9.69921875" style="71" customWidth="1"/>
    <col min="1286" max="1286" width="12.09765625" style="71" customWidth="1"/>
    <col min="1287" max="1287" width="10.69921875" style="71" customWidth="1"/>
    <col min="1288" max="1288" width="8.09765625" style="71" bestFit="1" customWidth="1"/>
    <col min="1289" max="1289" width="9.69921875" style="71" bestFit="1" customWidth="1"/>
    <col min="1290" max="1290" width="8.296875" style="71" bestFit="1" customWidth="1"/>
    <col min="1291" max="1532" width="9.09765625" style="71"/>
    <col min="1533" max="1533" width="4.3984375" style="71" bestFit="1" customWidth="1"/>
    <col min="1534" max="1534" width="20.3984375" style="71" customWidth="1"/>
    <col min="1535" max="1535" width="4.8984375" style="71" customWidth="1"/>
    <col min="1536" max="1538" width="0" style="71" hidden="1" customWidth="1"/>
    <col min="1539" max="1539" width="8.296875" style="71" customWidth="1"/>
    <col min="1540" max="1540" width="7.69921875" style="71" customWidth="1"/>
    <col min="1541" max="1541" width="9.69921875" style="71" customWidth="1"/>
    <col min="1542" max="1542" width="12.09765625" style="71" customWidth="1"/>
    <col min="1543" max="1543" width="10.69921875" style="71" customWidth="1"/>
    <col min="1544" max="1544" width="8.09765625" style="71" bestFit="1" customWidth="1"/>
    <col min="1545" max="1545" width="9.69921875" style="71" bestFit="1" customWidth="1"/>
    <col min="1546" max="1546" width="8.296875" style="71" bestFit="1" customWidth="1"/>
    <col min="1547" max="1788" width="9.09765625" style="71"/>
    <col min="1789" max="1789" width="4.3984375" style="71" bestFit="1" customWidth="1"/>
    <col min="1790" max="1790" width="20.3984375" style="71" customWidth="1"/>
    <col min="1791" max="1791" width="4.8984375" style="71" customWidth="1"/>
    <col min="1792" max="1794" width="0" style="71" hidden="1" customWidth="1"/>
    <col min="1795" max="1795" width="8.296875" style="71" customWidth="1"/>
    <col min="1796" max="1796" width="7.69921875" style="71" customWidth="1"/>
    <col min="1797" max="1797" width="9.69921875" style="71" customWidth="1"/>
    <col min="1798" max="1798" width="12.09765625" style="71" customWidth="1"/>
    <col min="1799" max="1799" width="10.69921875" style="71" customWidth="1"/>
    <col min="1800" max="1800" width="8.09765625" style="71" bestFit="1" customWidth="1"/>
    <col min="1801" max="1801" width="9.69921875" style="71" bestFit="1" customWidth="1"/>
    <col min="1802" max="1802" width="8.296875" style="71" bestFit="1" customWidth="1"/>
    <col min="1803" max="2044" width="9.09765625" style="71"/>
    <col min="2045" max="2045" width="4.3984375" style="71" bestFit="1" customWidth="1"/>
    <col min="2046" max="2046" width="20.3984375" style="71" customWidth="1"/>
    <col min="2047" max="2047" width="4.8984375" style="71" customWidth="1"/>
    <col min="2048" max="2050" width="0" style="71" hidden="1" customWidth="1"/>
    <col min="2051" max="2051" width="8.296875" style="71" customWidth="1"/>
    <col min="2052" max="2052" width="7.69921875" style="71" customWidth="1"/>
    <col min="2053" max="2053" width="9.69921875" style="71" customWidth="1"/>
    <col min="2054" max="2054" width="12.09765625" style="71" customWidth="1"/>
    <col min="2055" max="2055" width="10.69921875" style="71" customWidth="1"/>
    <col min="2056" max="2056" width="8.09765625" style="71" bestFit="1" customWidth="1"/>
    <col min="2057" max="2057" width="9.69921875" style="71" bestFit="1" customWidth="1"/>
    <col min="2058" max="2058" width="8.296875" style="71" bestFit="1" customWidth="1"/>
    <col min="2059" max="2300" width="9.09765625" style="71"/>
    <col min="2301" max="2301" width="4.3984375" style="71" bestFit="1" customWidth="1"/>
    <col min="2302" max="2302" width="20.3984375" style="71" customWidth="1"/>
    <col min="2303" max="2303" width="4.8984375" style="71" customWidth="1"/>
    <col min="2304" max="2306" width="0" style="71" hidden="1" customWidth="1"/>
    <col min="2307" max="2307" width="8.296875" style="71" customWidth="1"/>
    <col min="2308" max="2308" width="7.69921875" style="71" customWidth="1"/>
    <col min="2309" max="2309" width="9.69921875" style="71" customWidth="1"/>
    <col min="2310" max="2310" width="12.09765625" style="71" customWidth="1"/>
    <col min="2311" max="2311" width="10.69921875" style="71" customWidth="1"/>
    <col min="2312" max="2312" width="8.09765625" style="71" bestFit="1" customWidth="1"/>
    <col min="2313" max="2313" width="9.69921875" style="71" bestFit="1" customWidth="1"/>
    <col min="2314" max="2314" width="8.296875" style="71" bestFit="1" customWidth="1"/>
    <col min="2315" max="2556" width="9.09765625" style="71"/>
    <col min="2557" max="2557" width="4.3984375" style="71" bestFit="1" customWidth="1"/>
    <col min="2558" max="2558" width="20.3984375" style="71" customWidth="1"/>
    <col min="2559" max="2559" width="4.8984375" style="71" customWidth="1"/>
    <col min="2560" max="2562" width="0" style="71" hidden="1" customWidth="1"/>
    <col min="2563" max="2563" width="8.296875" style="71" customWidth="1"/>
    <col min="2564" max="2564" width="7.69921875" style="71" customWidth="1"/>
    <col min="2565" max="2565" width="9.69921875" style="71" customWidth="1"/>
    <col min="2566" max="2566" width="12.09765625" style="71" customWidth="1"/>
    <col min="2567" max="2567" width="10.69921875" style="71" customWidth="1"/>
    <col min="2568" max="2568" width="8.09765625" style="71" bestFit="1" customWidth="1"/>
    <col min="2569" max="2569" width="9.69921875" style="71" bestFit="1" customWidth="1"/>
    <col min="2570" max="2570" width="8.296875" style="71" bestFit="1" customWidth="1"/>
    <col min="2571" max="2812" width="9.09765625" style="71"/>
    <col min="2813" max="2813" width="4.3984375" style="71" bestFit="1" customWidth="1"/>
    <col min="2814" max="2814" width="20.3984375" style="71" customWidth="1"/>
    <col min="2815" max="2815" width="4.8984375" style="71" customWidth="1"/>
    <col min="2816" max="2818" width="0" style="71" hidden="1" customWidth="1"/>
    <col min="2819" max="2819" width="8.296875" style="71" customWidth="1"/>
    <col min="2820" max="2820" width="7.69921875" style="71" customWidth="1"/>
    <col min="2821" max="2821" width="9.69921875" style="71" customWidth="1"/>
    <col min="2822" max="2822" width="12.09765625" style="71" customWidth="1"/>
    <col min="2823" max="2823" width="10.69921875" style="71" customWidth="1"/>
    <col min="2824" max="2824" width="8.09765625" style="71" bestFit="1" customWidth="1"/>
    <col min="2825" max="2825" width="9.69921875" style="71" bestFit="1" customWidth="1"/>
    <col min="2826" max="2826" width="8.296875" style="71" bestFit="1" customWidth="1"/>
    <col min="2827" max="3068" width="9.09765625" style="71"/>
    <col min="3069" max="3069" width="4.3984375" style="71" bestFit="1" customWidth="1"/>
    <col min="3070" max="3070" width="20.3984375" style="71" customWidth="1"/>
    <col min="3071" max="3071" width="4.8984375" style="71" customWidth="1"/>
    <col min="3072" max="3074" width="0" style="71" hidden="1" customWidth="1"/>
    <col min="3075" max="3075" width="8.296875" style="71" customWidth="1"/>
    <col min="3076" max="3076" width="7.69921875" style="71" customWidth="1"/>
    <col min="3077" max="3077" width="9.69921875" style="71" customWidth="1"/>
    <col min="3078" max="3078" width="12.09765625" style="71" customWidth="1"/>
    <col min="3079" max="3079" width="10.69921875" style="71" customWidth="1"/>
    <col min="3080" max="3080" width="8.09765625" style="71" bestFit="1" customWidth="1"/>
    <col min="3081" max="3081" width="9.69921875" style="71" bestFit="1" customWidth="1"/>
    <col min="3082" max="3082" width="8.296875" style="71" bestFit="1" customWidth="1"/>
    <col min="3083" max="3324" width="9.09765625" style="71"/>
    <col min="3325" max="3325" width="4.3984375" style="71" bestFit="1" customWidth="1"/>
    <col min="3326" max="3326" width="20.3984375" style="71" customWidth="1"/>
    <col min="3327" max="3327" width="4.8984375" style="71" customWidth="1"/>
    <col min="3328" max="3330" width="0" style="71" hidden="1" customWidth="1"/>
    <col min="3331" max="3331" width="8.296875" style="71" customWidth="1"/>
    <col min="3332" max="3332" width="7.69921875" style="71" customWidth="1"/>
    <col min="3333" max="3333" width="9.69921875" style="71" customWidth="1"/>
    <col min="3334" max="3334" width="12.09765625" style="71" customWidth="1"/>
    <col min="3335" max="3335" width="10.69921875" style="71" customWidth="1"/>
    <col min="3336" max="3336" width="8.09765625" style="71" bestFit="1" customWidth="1"/>
    <col min="3337" max="3337" width="9.69921875" style="71" bestFit="1" customWidth="1"/>
    <col min="3338" max="3338" width="8.296875" style="71" bestFit="1" customWidth="1"/>
    <col min="3339" max="3580" width="9.09765625" style="71"/>
    <col min="3581" max="3581" width="4.3984375" style="71" bestFit="1" customWidth="1"/>
    <col min="3582" max="3582" width="20.3984375" style="71" customWidth="1"/>
    <col min="3583" max="3583" width="4.8984375" style="71" customWidth="1"/>
    <col min="3584" max="3586" width="0" style="71" hidden="1" customWidth="1"/>
    <col min="3587" max="3587" width="8.296875" style="71" customWidth="1"/>
    <col min="3588" max="3588" width="7.69921875" style="71" customWidth="1"/>
    <col min="3589" max="3589" width="9.69921875" style="71" customWidth="1"/>
    <col min="3590" max="3590" width="12.09765625" style="71" customWidth="1"/>
    <col min="3591" max="3591" width="10.69921875" style="71" customWidth="1"/>
    <col min="3592" max="3592" width="8.09765625" style="71" bestFit="1" customWidth="1"/>
    <col min="3593" max="3593" width="9.69921875" style="71" bestFit="1" customWidth="1"/>
    <col min="3594" max="3594" width="8.296875" style="71" bestFit="1" customWidth="1"/>
    <col min="3595" max="3836" width="9.09765625" style="71"/>
    <col min="3837" max="3837" width="4.3984375" style="71" bestFit="1" customWidth="1"/>
    <col min="3838" max="3838" width="20.3984375" style="71" customWidth="1"/>
    <col min="3839" max="3839" width="4.8984375" style="71" customWidth="1"/>
    <col min="3840" max="3842" width="0" style="71" hidden="1" customWidth="1"/>
    <col min="3843" max="3843" width="8.296875" style="71" customWidth="1"/>
    <col min="3844" max="3844" width="7.69921875" style="71" customWidth="1"/>
    <col min="3845" max="3845" width="9.69921875" style="71" customWidth="1"/>
    <col min="3846" max="3846" width="12.09765625" style="71" customWidth="1"/>
    <col min="3847" max="3847" width="10.69921875" style="71" customWidth="1"/>
    <col min="3848" max="3848" width="8.09765625" style="71" bestFit="1" customWidth="1"/>
    <col min="3849" max="3849" width="9.69921875" style="71" bestFit="1" customWidth="1"/>
    <col min="3850" max="3850" width="8.296875" style="71" bestFit="1" customWidth="1"/>
    <col min="3851" max="4092" width="9.09765625" style="71"/>
    <col min="4093" max="4093" width="4.3984375" style="71" bestFit="1" customWidth="1"/>
    <col min="4094" max="4094" width="20.3984375" style="71" customWidth="1"/>
    <col min="4095" max="4095" width="4.8984375" style="71" customWidth="1"/>
    <col min="4096" max="4098" width="0" style="71" hidden="1" customWidth="1"/>
    <col min="4099" max="4099" width="8.296875" style="71" customWidth="1"/>
    <col min="4100" max="4100" width="7.69921875" style="71" customWidth="1"/>
    <col min="4101" max="4101" width="9.69921875" style="71" customWidth="1"/>
    <col min="4102" max="4102" width="12.09765625" style="71" customWidth="1"/>
    <col min="4103" max="4103" width="10.69921875" style="71" customWidth="1"/>
    <col min="4104" max="4104" width="8.09765625" style="71" bestFit="1" customWidth="1"/>
    <col min="4105" max="4105" width="9.69921875" style="71" bestFit="1" customWidth="1"/>
    <col min="4106" max="4106" width="8.296875" style="71" bestFit="1" customWidth="1"/>
    <col min="4107" max="4348" width="9.09765625" style="71"/>
    <col min="4349" max="4349" width="4.3984375" style="71" bestFit="1" customWidth="1"/>
    <col min="4350" max="4350" width="20.3984375" style="71" customWidth="1"/>
    <col min="4351" max="4351" width="4.8984375" style="71" customWidth="1"/>
    <col min="4352" max="4354" width="0" style="71" hidden="1" customWidth="1"/>
    <col min="4355" max="4355" width="8.296875" style="71" customWidth="1"/>
    <col min="4356" max="4356" width="7.69921875" style="71" customWidth="1"/>
    <col min="4357" max="4357" width="9.69921875" style="71" customWidth="1"/>
    <col min="4358" max="4358" width="12.09765625" style="71" customWidth="1"/>
    <col min="4359" max="4359" width="10.69921875" style="71" customWidth="1"/>
    <col min="4360" max="4360" width="8.09765625" style="71" bestFit="1" customWidth="1"/>
    <col min="4361" max="4361" width="9.69921875" style="71" bestFit="1" customWidth="1"/>
    <col min="4362" max="4362" width="8.296875" style="71" bestFit="1" customWidth="1"/>
    <col min="4363" max="4604" width="9.09765625" style="71"/>
    <col min="4605" max="4605" width="4.3984375" style="71" bestFit="1" customWidth="1"/>
    <col min="4606" max="4606" width="20.3984375" style="71" customWidth="1"/>
    <col min="4607" max="4607" width="4.8984375" style="71" customWidth="1"/>
    <col min="4608" max="4610" width="0" style="71" hidden="1" customWidth="1"/>
    <col min="4611" max="4611" width="8.296875" style="71" customWidth="1"/>
    <col min="4612" max="4612" width="7.69921875" style="71" customWidth="1"/>
    <col min="4613" max="4613" width="9.69921875" style="71" customWidth="1"/>
    <col min="4614" max="4614" width="12.09765625" style="71" customWidth="1"/>
    <col min="4615" max="4615" width="10.69921875" style="71" customWidth="1"/>
    <col min="4616" max="4616" width="8.09765625" style="71" bestFit="1" customWidth="1"/>
    <col min="4617" max="4617" width="9.69921875" style="71" bestFit="1" customWidth="1"/>
    <col min="4618" max="4618" width="8.296875" style="71" bestFit="1" customWidth="1"/>
    <col min="4619" max="4860" width="9.09765625" style="71"/>
    <col min="4861" max="4861" width="4.3984375" style="71" bestFit="1" customWidth="1"/>
    <col min="4862" max="4862" width="20.3984375" style="71" customWidth="1"/>
    <col min="4863" max="4863" width="4.8984375" style="71" customWidth="1"/>
    <col min="4864" max="4866" width="0" style="71" hidden="1" customWidth="1"/>
    <col min="4867" max="4867" width="8.296875" style="71" customWidth="1"/>
    <col min="4868" max="4868" width="7.69921875" style="71" customWidth="1"/>
    <col min="4869" max="4869" width="9.69921875" style="71" customWidth="1"/>
    <col min="4870" max="4870" width="12.09765625" style="71" customWidth="1"/>
    <col min="4871" max="4871" width="10.69921875" style="71" customWidth="1"/>
    <col min="4872" max="4872" width="8.09765625" style="71" bestFit="1" customWidth="1"/>
    <col min="4873" max="4873" width="9.69921875" style="71" bestFit="1" customWidth="1"/>
    <col min="4874" max="4874" width="8.296875" style="71" bestFit="1" customWidth="1"/>
    <col min="4875" max="5116" width="9.09765625" style="71"/>
    <col min="5117" max="5117" width="4.3984375" style="71" bestFit="1" customWidth="1"/>
    <col min="5118" max="5118" width="20.3984375" style="71" customWidth="1"/>
    <col min="5119" max="5119" width="4.8984375" style="71" customWidth="1"/>
    <col min="5120" max="5122" width="0" style="71" hidden="1" customWidth="1"/>
    <col min="5123" max="5123" width="8.296875" style="71" customWidth="1"/>
    <col min="5124" max="5124" width="7.69921875" style="71" customWidth="1"/>
    <col min="5125" max="5125" width="9.69921875" style="71" customWidth="1"/>
    <col min="5126" max="5126" width="12.09765625" style="71" customWidth="1"/>
    <col min="5127" max="5127" width="10.69921875" style="71" customWidth="1"/>
    <col min="5128" max="5128" width="8.09765625" style="71" bestFit="1" customWidth="1"/>
    <col min="5129" max="5129" width="9.69921875" style="71" bestFit="1" customWidth="1"/>
    <col min="5130" max="5130" width="8.296875" style="71" bestFit="1" customWidth="1"/>
    <col min="5131" max="5372" width="9.09765625" style="71"/>
    <col min="5373" max="5373" width="4.3984375" style="71" bestFit="1" customWidth="1"/>
    <col min="5374" max="5374" width="20.3984375" style="71" customWidth="1"/>
    <col min="5375" max="5375" width="4.8984375" style="71" customWidth="1"/>
    <col min="5376" max="5378" width="0" style="71" hidden="1" customWidth="1"/>
    <col min="5379" max="5379" width="8.296875" style="71" customWidth="1"/>
    <col min="5380" max="5380" width="7.69921875" style="71" customWidth="1"/>
    <col min="5381" max="5381" width="9.69921875" style="71" customWidth="1"/>
    <col min="5382" max="5382" width="12.09765625" style="71" customWidth="1"/>
    <col min="5383" max="5383" width="10.69921875" style="71" customWidth="1"/>
    <col min="5384" max="5384" width="8.09765625" style="71" bestFit="1" customWidth="1"/>
    <col min="5385" max="5385" width="9.69921875" style="71" bestFit="1" customWidth="1"/>
    <col min="5386" max="5386" width="8.296875" style="71" bestFit="1" customWidth="1"/>
    <col min="5387" max="5628" width="9.09765625" style="71"/>
    <col min="5629" max="5629" width="4.3984375" style="71" bestFit="1" customWidth="1"/>
    <col min="5630" max="5630" width="20.3984375" style="71" customWidth="1"/>
    <col min="5631" max="5631" width="4.8984375" style="71" customWidth="1"/>
    <col min="5632" max="5634" width="0" style="71" hidden="1" customWidth="1"/>
    <col min="5635" max="5635" width="8.296875" style="71" customWidth="1"/>
    <col min="5636" max="5636" width="7.69921875" style="71" customWidth="1"/>
    <col min="5637" max="5637" width="9.69921875" style="71" customWidth="1"/>
    <col min="5638" max="5638" width="12.09765625" style="71" customWidth="1"/>
    <col min="5639" max="5639" width="10.69921875" style="71" customWidth="1"/>
    <col min="5640" max="5640" width="8.09765625" style="71" bestFit="1" customWidth="1"/>
    <col min="5641" max="5641" width="9.69921875" style="71" bestFit="1" customWidth="1"/>
    <col min="5642" max="5642" width="8.296875" style="71" bestFit="1" customWidth="1"/>
    <col min="5643" max="5884" width="9.09765625" style="71"/>
    <col min="5885" max="5885" width="4.3984375" style="71" bestFit="1" customWidth="1"/>
    <col min="5886" max="5886" width="20.3984375" style="71" customWidth="1"/>
    <col min="5887" max="5887" width="4.8984375" style="71" customWidth="1"/>
    <col min="5888" max="5890" width="0" style="71" hidden="1" customWidth="1"/>
    <col min="5891" max="5891" width="8.296875" style="71" customWidth="1"/>
    <col min="5892" max="5892" width="7.69921875" style="71" customWidth="1"/>
    <col min="5893" max="5893" width="9.69921875" style="71" customWidth="1"/>
    <col min="5894" max="5894" width="12.09765625" style="71" customWidth="1"/>
    <col min="5895" max="5895" width="10.69921875" style="71" customWidth="1"/>
    <col min="5896" max="5896" width="8.09765625" style="71" bestFit="1" customWidth="1"/>
    <col min="5897" max="5897" width="9.69921875" style="71" bestFit="1" customWidth="1"/>
    <col min="5898" max="5898" width="8.296875" style="71" bestFit="1" customWidth="1"/>
    <col min="5899" max="6140" width="9.09765625" style="71"/>
    <col min="6141" max="6141" width="4.3984375" style="71" bestFit="1" customWidth="1"/>
    <col min="6142" max="6142" width="20.3984375" style="71" customWidth="1"/>
    <col min="6143" max="6143" width="4.8984375" style="71" customWidth="1"/>
    <col min="6144" max="6146" width="0" style="71" hidden="1" customWidth="1"/>
    <col min="6147" max="6147" width="8.296875" style="71" customWidth="1"/>
    <col min="6148" max="6148" width="7.69921875" style="71" customWidth="1"/>
    <col min="6149" max="6149" width="9.69921875" style="71" customWidth="1"/>
    <col min="6150" max="6150" width="12.09765625" style="71" customWidth="1"/>
    <col min="6151" max="6151" width="10.69921875" style="71" customWidth="1"/>
    <col min="6152" max="6152" width="8.09765625" style="71" bestFit="1" customWidth="1"/>
    <col min="6153" max="6153" width="9.69921875" style="71" bestFit="1" customWidth="1"/>
    <col min="6154" max="6154" width="8.296875" style="71" bestFit="1" customWidth="1"/>
    <col min="6155" max="6396" width="9.09765625" style="71"/>
    <col min="6397" max="6397" width="4.3984375" style="71" bestFit="1" customWidth="1"/>
    <col min="6398" max="6398" width="20.3984375" style="71" customWidth="1"/>
    <col min="6399" max="6399" width="4.8984375" style="71" customWidth="1"/>
    <col min="6400" max="6402" width="0" style="71" hidden="1" customWidth="1"/>
    <col min="6403" max="6403" width="8.296875" style="71" customWidth="1"/>
    <col min="6404" max="6404" width="7.69921875" style="71" customWidth="1"/>
    <col min="6405" max="6405" width="9.69921875" style="71" customWidth="1"/>
    <col min="6406" max="6406" width="12.09765625" style="71" customWidth="1"/>
    <col min="6407" max="6407" width="10.69921875" style="71" customWidth="1"/>
    <col min="6408" max="6408" width="8.09765625" style="71" bestFit="1" customWidth="1"/>
    <col min="6409" max="6409" width="9.69921875" style="71" bestFit="1" customWidth="1"/>
    <col min="6410" max="6410" width="8.296875" style="71" bestFit="1" customWidth="1"/>
    <col min="6411" max="6652" width="9.09765625" style="71"/>
    <col min="6653" max="6653" width="4.3984375" style="71" bestFit="1" customWidth="1"/>
    <col min="6654" max="6654" width="20.3984375" style="71" customWidth="1"/>
    <col min="6655" max="6655" width="4.8984375" style="71" customWidth="1"/>
    <col min="6656" max="6658" width="0" style="71" hidden="1" customWidth="1"/>
    <col min="6659" max="6659" width="8.296875" style="71" customWidth="1"/>
    <col min="6660" max="6660" width="7.69921875" style="71" customWidth="1"/>
    <col min="6661" max="6661" width="9.69921875" style="71" customWidth="1"/>
    <col min="6662" max="6662" width="12.09765625" style="71" customWidth="1"/>
    <col min="6663" max="6663" width="10.69921875" style="71" customWidth="1"/>
    <col min="6664" max="6664" width="8.09765625" style="71" bestFit="1" customWidth="1"/>
    <col min="6665" max="6665" width="9.69921875" style="71" bestFit="1" customWidth="1"/>
    <col min="6666" max="6666" width="8.296875" style="71" bestFit="1" customWidth="1"/>
    <col min="6667" max="6908" width="9.09765625" style="71"/>
    <col min="6909" max="6909" width="4.3984375" style="71" bestFit="1" customWidth="1"/>
    <col min="6910" max="6910" width="20.3984375" style="71" customWidth="1"/>
    <col min="6911" max="6911" width="4.8984375" style="71" customWidth="1"/>
    <col min="6912" max="6914" width="0" style="71" hidden="1" customWidth="1"/>
    <col min="6915" max="6915" width="8.296875" style="71" customWidth="1"/>
    <col min="6916" max="6916" width="7.69921875" style="71" customWidth="1"/>
    <col min="6917" max="6917" width="9.69921875" style="71" customWidth="1"/>
    <col min="6918" max="6918" width="12.09765625" style="71" customWidth="1"/>
    <col min="6919" max="6919" width="10.69921875" style="71" customWidth="1"/>
    <col min="6920" max="6920" width="8.09765625" style="71" bestFit="1" customWidth="1"/>
    <col min="6921" max="6921" width="9.69921875" style="71" bestFit="1" customWidth="1"/>
    <col min="6922" max="6922" width="8.296875" style="71" bestFit="1" customWidth="1"/>
    <col min="6923" max="7164" width="9.09765625" style="71"/>
    <col min="7165" max="7165" width="4.3984375" style="71" bestFit="1" customWidth="1"/>
    <col min="7166" max="7166" width="20.3984375" style="71" customWidth="1"/>
    <col min="7167" max="7167" width="4.8984375" style="71" customWidth="1"/>
    <col min="7168" max="7170" width="0" style="71" hidden="1" customWidth="1"/>
    <col min="7171" max="7171" width="8.296875" style="71" customWidth="1"/>
    <col min="7172" max="7172" width="7.69921875" style="71" customWidth="1"/>
    <col min="7173" max="7173" width="9.69921875" style="71" customWidth="1"/>
    <col min="7174" max="7174" width="12.09765625" style="71" customWidth="1"/>
    <col min="7175" max="7175" width="10.69921875" style="71" customWidth="1"/>
    <col min="7176" max="7176" width="8.09765625" style="71" bestFit="1" customWidth="1"/>
    <col min="7177" max="7177" width="9.69921875" style="71" bestFit="1" customWidth="1"/>
    <col min="7178" max="7178" width="8.296875" style="71" bestFit="1" customWidth="1"/>
    <col min="7179" max="7420" width="9.09765625" style="71"/>
    <col min="7421" max="7421" width="4.3984375" style="71" bestFit="1" customWidth="1"/>
    <col min="7422" max="7422" width="20.3984375" style="71" customWidth="1"/>
    <col min="7423" max="7423" width="4.8984375" style="71" customWidth="1"/>
    <col min="7424" max="7426" width="0" style="71" hidden="1" customWidth="1"/>
    <col min="7427" max="7427" width="8.296875" style="71" customWidth="1"/>
    <col min="7428" max="7428" width="7.69921875" style="71" customWidth="1"/>
    <col min="7429" max="7429" width="9.69921875" style="71" customWidth="1"/>
    <col min="7430" max="7430" width="12.09765625" style="71" customWidth="1"/>
    <col min="7431" max="7431" width="10.69921875" style="71" customWidth="1"/>
    <col min="7432" max="7432" width="8.09765625" style="71" bestFit="1" customWidth="1"/>
    <col min="7433" max="7433" width="9.69921875" style="71" bestFit="1" customWidth="1"/>
    <col min="7434" max="7434" width="8.296875" style="71" bestFit="1" customWidth="1"/>
    <col min="7435" max="7676" width="9.09765625" style="71"/>
    <col min="7677" max="7677" width="4.3984375" style="71" bestFit="1" customWidth="1"/>
    <col min="7678" max="7678" width="20.3984375" style="71" customWidth="1"/>
    <col min="7679" max="7679" width="4.8984375" style="71" customWidth="1"/>
    <col min="7680" max="7682" width="0" style="71" hidden="1" customWidth="1"/>
    <col min="7683" max="7683" width="8.296875" style="71" customWidth="1"/>
    <col min="7684" max="7684" width="7.69921875" style="71" customWidth="1"/>
    <col min="7685" max="7685" width="9.69921875" style="71" customWidth="1"/>
    <col min="7686" max="7686" width="12.09765625" style="71" customWidth="1"/>
    <col min="7687" max="7687" width="10.69921875" style="71" customWidth="1"/>
    <col min="7688" max="7688" width="8.09765625" style="71" bestFit="1" customWidth="1"/>
    <col min="7689" max="7689" width="9.69921875" style="71" bestFit="1" customWidth="1"/>
    <col min="7690" max="7690" width="8.296875" style="71" bestFit="1" customWidth="1"/>
    <col min="7691" max="7932" width="9.09765625" style="71"/>
    <col min="7933" max="7933" width="4.3984375" style="71" bestFit="1" customWidth="1"/>
    <col min="7934" max="7934" width="20.3984375" style="71" customWidth="1"/>
    <col min="7935" max="7935" width="4.8984375" style="71" customWidth="1"/>
    <col min="7936" max="7938" width="0" style="71" hidden="1" customWidth="1"/>
    <col min="7939" max="7939" width="8.296875" style="71" customWidth="1"/>
    <col min="7940" max="7940" width="7.69921875" style="71" customWidth="1"/>
    <col min="7941" max="7941" width="9.69921875" style="71" customWidth="1"/>
    <col min="7942" max="7942" width="12.09765625" style="71" customWidth="1"/>
    <col min="7943" max="7943" width="10.69921875" style="71" customWidth="1"/>
    <col min="7944" max="7944" width="8.09765625" style="71" bestFit="1" customWidth="1"/>
    <col min="7945" max="7945" width="9.69921875" style="71" bestFit="1" customWidth="1"/>
    <col min="7946" max="7946" width="8.296875" style="71" bestFit="1" customWidth="1"/>
    <col min="7947" max="8188" width="9.09765625" style="71"/>
    <col min="8189" max="8189" width="4.3984375" style="71" bestFit="1" customWidth="1"/>
    <col min="8190" max="8190" width="20.3984375" style="71" customWidth="1"/>
    <col min="8191" max="8191" width="4.8984375" style="71" customWidth="1"/>
    <col min="8192" max="8194" width="0" style="71" hidden="1" customWidth="1"/>
    <col min="8195" max="8195" width="8.296875" style="71" customWidth="1"/>
    <col min="8196" max="8196" width="7.69921875" style="71" customWidth="1"/>
    <col min="8197" max="8197" width="9.69921875" style="71" customWidth="1"/>
    <col min="8198" max="8198" width="12.09765625" style="71" customWidth="1"/>
    <col min="8199" max="8199" width="10.69921875" style="71" customWidth="1"/>
    <col min="8200" max="8200" width="8.09765625" style="71" bestFit="1" customWidth="1"/>
    <col min="8201" max="8201" width="9.69921875" style="71" bestFit="1" customWidth="1"/>
    <col min="8202" max="8202" width="8.296875" style="71" bestFit="1" customWidth="1"/>
    <col min="8203" max="8444" width="9.09765625" style="71"/>
    <col min="8445" max="8445" width="4.3984375" style="71" bestFit="1" customWidth="1"/>
    <col min="8446" max="8446" width="20.3984375" style="71" customWidth="1"/>
    <col min="8447" max="8447" width="4.8984375" style="71" customWidth="1"/>
    <col min="8448" max="8450" width="0" style="71" hidden="1" customWidth="1"/>
    <col min="8451" max="8451" width="8.296875" style="71" customWidth="1"/>
    <col min="8452" max="8452" width="7.69921875" style="71" customWidth="1"/>
    <col min="8453" max="8453" width="9.69921875" style="71" customWidth="1"/>
    <col min="8454" max="8454" width="12.09765625" style="71" customWidth="1"/>
    <col min="8455" max="8455" width="10.69921875" style="71" customWidth="1"/>
    <col min="8456" max="8456" width="8.09765625" style="71" bestFit="1" customWidth="1"/>
    <col min="8457" max="8457" width="9.69921875" style="71" bestFit="1" customWidth="1"/>
    <col min="8458" max="8458" width="8.296875" style="71" bestFit="1" customWidth="1"/>
    <col min="8459" max="8700" width="9.09765625" style="71"/>
    <col min="8701" max="8701" width="4.3984375" style="71" bestFit="1" customWidth="1"/>
    <col min="8702" max="8702" width="20.3984375" style="71" customWidth="1"/>
    <col min="8703" max="8703" width="4.8984375" style="71" customWidth="1"/>
    <col min="8704" max="8706" width="0" style="71" hidden="1" customWidth="1"/>
    <col min="8707" max="8707" width="8.296875" style="71" customWidth="1"/>
    <col min="8708" max="8708" width="7.69921875" style="71" customWidth="1"/>
    <col min="8709" max="8709" width="9.69921875" style="71" customWidth="1"/>
    <col min="8710" max="8710" width="12.09765625" style="71" customWidth="1"/>
    <col min="8711" max="8711" width="10.69921875" style="71" customWidth="1"/>
    <col min="8712" max="8712" width="8.09765625" style="71" bestFit="1" customWidth="1"/>
    <col min="8713" max="8713" width="9.69921875" style="71" bestFit="1" customWidth="1"/>
    <col min="8714" max="8714" width="8.296875" style="71" bestFit="1" customWidth="1"/>
    <col min="8715" max="8956" width="9.09765625" style="71"/>
    <col min="8957" max="8957" width="4.3984375" style="71" bestFit="1" customWidth="1"/>
    <col min="8958" max="8958" width="20.3984375" style="71" customWidth="1"/>
    <col min="8959" max="8959" width="4.8984375" style="71" customWidth="1"/>
    <col min="8960" max="8962" width="0" style="71" hidden="1" customWidth="1"/>
    <col min="8963" max="8963" width="8.296875" style="71" customWidth="1"/>
    <col min="8964" max="8964" width="7.69921875" style="71" customWidth="1"/>
    <col min="8965" max="8965" width="9.69921875" style="71" customWidth="1"/>
    <col min="8966" max="8966" width="12.09765625" style="71" customWidth="1"/>
    <col min="8967" max="8967" width="10.69921875" style="71" customWidth="1"/>
    <col min="8968" max="8968" width="8.09765625" style="71" bestFit="1" customWidth="1"/>
    <col min="8969" max="8969" width="9.69921875" style="71" bestFit="1" customWidth="1"/>
    <col min="8970" max="8970" width="8.296875" style="71" bestFit="1" customWidth="1"/>
    <col min="8971" max="9212" width="9.09765625" style="71"/>
    <col min="9213" max="9213" width="4.3984375" style="71" bestFit="1" customWidth="1"/>
    <col min="9214" max="9214" width="20.3984375" style="71" customWidth="1"/>
    <col min="9215" max="9215" width="4.8984375" style="71" customWidth="1"/>
    <col min="9216" max="9218" width="0" style="71" hidden="1" customWidth="1"/>
    <col min="9219" max="9219" width="8.296875" style="71" customWidth="1"/>
    <col min="9220" max="9220" width="7.69921875" style="71" customWidth="1"/>
    <col min="9221" max="9221" width="9.69921875" style="71" customWidth="1"/>
    <col min="9222" max="9222" width="12.09765625" style="71" customWidth="1"/>
    <col min="9223" max="9223" width="10.69921875" style="71" customWidth="1"/>
    <col min="9224" max="9224" width="8.09765625" style="71" bestFit="1" customWidth="1"/>
    <col min="9225" max="9225" width="9.69921875" style="71" bestFit="1" customWidth="1"/>
    <col min="9226" max="9226" width="8.296875" style="71" bestFit="1" customWidth="1"/>
    <col min="9227" max="9468" width="9.09765625" style="71"/>
    <col min="9469" max="9469" width="4.3984375" style="71" bestFit="1" customWidth="1"/>
    <col min="9470" max="9470" width="20.3984375" style="71" customWidth="1"/>
    <col min="9471" max="9471" width="4.8984375" style="71" customWidth="1"/>
    <col min="9472" max="9474" width="0" style="71" hidden="1" customWidth="1"/>
    <col min="9475" max="9475" width="8.296875" style="71" customWidth="1"/>
    <col min="9476" max="9476" width="7.69921875" style="71" customWidth="1"/>
    <col min="9477" max="9477" width="9.69921875" style="71" customWidth="1"/>
    <col min="9478" max="9478" width="12.09765625" style="71" customWidth="1"/>
    <col min="9479" max="9479" width="10.69921875" style="71" customWidth="1"/>
    <col min="9480" max="9480" width="8.09765625" style="71" bestFit="1" customWidth="1"/>
    <col min="9481" max="9481" width="9.69921875" style="71" bestFit="1" customWidth="1"/>
    <col min="9482" max="9482" width="8.296875" style="71" bestFit="1" customWidth="1"/>
    <col min="9483" max="9724" width="9.09765625" style="71"/>
    <col min="9725" max="9725" width="4.3984375" style="71" bestFit="1" customWidth="1"/>
    <col min="9726" max="9726" width="20.3984375" style="71" customWidth="1"/>
    <col min="9727" max="9727" width="4.8984375" style="71" customWidth="1"/>
    <col min="9728" max="9730" width="0" style="71" hidden="1" customWidth="1"/>
    <col min="9731" max="9731" width="8.296875" style="71" customWidth="1"/>
    <col min="9732" max="9732" width="7.69921875" style="71" customWidth="1"/>
    <col min="9733" max="9733" width="9.69921875" style="71" customWidth="1"/>
    <col min="9734" max="9734" width="12.09765625" style="71" customWidth="1"/>
    <col min="9735" max="9735" width="10.69921875" style="71" customWidth="1"/>
    <col min="9736" max="9736" width="8.09765625" style="71" bestFit="1" customWidth="1"/>
    <col min="9737" max="9737" width="9.69921875" style="71" bestFit="1" customWidth="1"/>
    <col min="9738" max="9738" width="8.296875" style="71" bestFit="1" customWidth="1"/>
    <col min="9739" max="9980" width="9.09765625" style="71"/>
    <col min="9981" max="9981" width="4.3984375" style="71" bestFit="1" customWidth="1"/>
    <col min="9982" max="9982" width="20.3984375" style="71" customWidth="1"/>
    <col min="9983" max="9983" width="4.8984375" style="71" customWidth="1"/>
    <col min="9984" max="9986" width="0" style="71" hidden="1" customWidth="1"/>
    <col min="9987" max="9987" width="8.296875" style="71" customWidth="1"/>
    <col min="9988" max="9988" width="7.69921875" style="71" customWidth="1"/>
    <col min="9989" max="9989" width="9.69921875" style="71" customWidth="1"/>
    <col min="9990" max="9990" width="12.09765625" style="71" customWidth="1"/>
    <col min="9991" max="9991" width="10.69921875" style="71" customWidth="1"/>
    <col min="9992" max="9992" width="8.09765625" style="71" bestFit="1" customWidth="1"/>
    <col min="9993" max="9993" width="9.69921875" style="71" bestFit="1" customWidth="1"/>
    <col min="9994" max="9994" width="8.296875" style="71" bestFit="1" customWidth="1"/>
    <col min="9995" max="10236" width="9.09765625" style="71"/>
    <col min="10237" max="10237" width="4.3984375" style="71" bestFit="1" customWidth="1"/>
    <col min="10238" max="10238" width="20.3984375" style="71" customWidth="1"/>
    <col min="10239" max="10239" width="4.8984375" style="71" customWidth="1"/>
    <col min="10240" max="10242" width="0" style="71" hidden="1" customWidth="1"/>
    <col min="10243" max="10243" width="8.296875" style="71" customWidth="1"/>
    <col min="10244" max="10244" width="7.69921875" style="71" customWidth="1"/>
    <col min="10245" max="10245" width="9.69921875" style="71" customWidth="1"/>
    <col min="10246" max="10246" width="12.09765625" style="71" customWidth="1"/>
    <col min="10247" max="10247" width="10.69921875" style="71" customWidth="1"/>
    <col min="10248" max="10248" width="8.09765625" style="71" bestFit="1" customWidth="1"/>
    <col min="10249" max="10249" width="9.69921875" style="71" bestFit="1" customWidth="1"/>
    <col min="10250" max="10250" width="8.296875" style="71" bestFit="1" customWidth="1"/>
    <col min="10251" max="10492" width="9.09765625" style="71"/>
    <col min="10493" max="10493" width="4.3984375" style="71" bestFit="1" customWidth="1"/>
    <col min="10494" max="10494" width="20.3984375" style="71" customWidth="1"/>
    <col min="10495" max="10495" width="4.8984375" style="71" customWidth="1"/>
    <col min="10496" max="10498" width="0" style="71" hidden="1" customWidth="1"/>
    <col min="10499" max="10499" width="8.296875" style="71" customWidth="1"/>
    <col min="10500" max="10500" width="7.69921875" style="71" customWidth="1"/>
    <col min="10501" max="10501" width="9.69921875" style="71" customWidth="1"/>
    <col min="10502" max="10502" width="12.09765625" style="71" customWidth="1"/>
    <col min="10503" max="10503" width="10.69921875" style="71" customWidth="1"/>
    <col min="10504" max="10504" width="8.09765625" style="71" bestFit="1" customWidth="1"/>
    <col min="10505" max="10505" width="9.69921875" style="71" bestFit="1" customWidth="1"/>
    <col min="10506" max="10506" width="8.296875" style="71" bestFit="1" customWidth="1"/>
    <col min="10507" max="10748" width="9.09765625" style="71"/>
    <col min="10749" max="10749" width="4.3984375" style="71" bestFit="1" customWidth="1"/>
    <col min="10750" max="10750" width="20.3984375" style="71" customWidth="1"/>
    <col min="10751" max="10751" width="4.8984375" style="71" customWidth="1"/>
    <col min="10752" max="10754" width="0" style="71" hidden="1" customWidth="1"/>
    <col min="10755" max="10755" width="8.296875" style="71" customWidth="1"/>
    <col min="10756" max="10756" width="7.69921875" style="71" customWidth="1"/>
    <col min="10757" max="10757" width="9.69921875" style="71" customWidth="1"/>
    <col min="10758" max="10758" width="12.09765625" style="71" customWidth="1"/>
    <col min="10759" max="10759" width="10.69921875" style="71" customWidth="1"/>
    <col min="10760" max="10760" width="8.09765625" style="71" bestFit="1" customWidth="1"/>
    <col min="10761" max="10761" width="9.69921875" style="71" bestFit="1" customWidth="1"/>
    <col min="10762" max="10762" width="8.296875" style="71" bestFit="1" customWidth="1"/>
    <col min="10763" max="11004" width="9.09765625" style="71"/>
    <col min="11005" max="11005" width="4.3984375" style="71" bestFit="1" customWidth="1"/>
    <col min="11006" max="11006" width="20.3984375" style="71" customWidth="1"/>
    <col min="11007" max="11007" width="4.8984375" style="71" customWidth="1"/>
    <col min="11008" max="11010" width="0" style="71" hidden="1" customWidth="1"/>
    <col min="11011" max="11011" width="8.296875" style="71" customWidth="1"/>
    <col min="11012" max="11012" width="7.69921875" style="71" customWidth="1"/>
    <col min="11013" max="11013" width="9.69921875" style="71" customWidth="1"/>
    <col min="11014" max="11014" width="12.09765625" style="71" customWidth="1"/>
    <col min="11015" max="11015" width="10.69921875" style="71" customWidth="1"/>
    <col min="11016" max="11016" width="8.09765625" style="71" bestFit="1" customWidth="1"/>
    <col min="11017" max="11017" width="9.69921875" style="71" bestFit="1" customWidth="1"/>
    <col min="11018" max="11018" width="8.296875" style="71" bestFit="1" customWidth="1"/>
    <col min="11019" max="11260" width="9.09765625" style="71"/>
    <col min="11261" max="11261" width="4.3984375" style="71" bestFit="1" customWidth="1"/>
    <col min="11262" max="11262" width="20.3984375" style="71" customWidth="1"/>
    <col min="11263" max="11263" width="4.8984375" style="71" customWidth="1"/>
    <col min="11264" max="11266" width="0" style="71" hidden="1" customWidth="1"/>
    <col min="11267" max="11267" width="8.296875" style="71" customWidth="1"/>
    <col min="11268" max="11268" width="7.69921875" style="71" customWidth="1"/>
    <col min="11269" max="11269" width="9.69921875" style="71" customWidth="1"/>
    <col min="11270" max="11270" width="12.09765625" style="71" customWidth="1"/>
    <col min="11271" max="11271" width="10.69921875" style="71" customWidth="1"/>
    <col min="11272" max="11272" width="8.09765625" style="71" bestFit="1" customWidth="1"/>
    <col min="11273" max="11273" width="9.69921875" style="71" bestFit="1" customWidth="1"/>
    <col min="11274" max="11274" width="8.296875" style="71" bestFit="1" customWidth="1"/>
    <col min="11275" max="11516" width="9.09765625" style="71"/>
    <col min="11517" max="11517" width="4.3984375" style="71" bestFit="1" customWidth="1"/>
    <col min="11518" max="11518" width="20.3984375" style="71" customWidth="1"/>
    <col min="11519" max="11519" width="4.8984375" style="71" customWidth="1"/>
    <col min="11520" max="11522" width="0" style="71" hidden="1" customWidth="1"/>
    <col min="11523" max="11523" width="8.296875" style="71" customWidth="1"/>
    <col min="11524" max="11524" width="7.69921875" style="71" customWidth="1"/>
    <col min="11525" max="11525" width="9.69921875" style="71" customWidth="1"/>
    <col min="11526" max="11526" width="12.09765625" style="71" customWidth="1"/>
    <col min="11527" max="11527" width="10.69921875" style="71" customWidth="1"/>
    <col min="11528" max="11528" width="8.09765625" style="71" bestFit="1" customWidth="1"/>
    <col min="11529" max="11529" width="9.69921875" style="71" bestFit="1" customWidth="1"/>
    <col min="11530" max="11530" width="8.296875" style="71" bestFit="1" customWidth="1"/>
    <col min="11531" max="11772" width="9.09765625" style="71"/>
    <col min="11773" max="11773" width="4.3984375" style="71" bestFit="1" customWidth="1"/>
    <col min="11774" max="11774" width="20.3984375" style="71" customWidth="1"/>
    <col min="11775" max="11775" width="4.8984375" style="71" customWidth="1"/>
    <col min="11776" max="11778" width="0" style="71" hidden="1" customWidth="1"/>
    <col min="11779" max="11779" width="8.296875" style="71" customWidth="1"/>
    <col min="11780" max="11780" width="7.69921875" style="71" customWidth="1"/>
    <col min="11781" max="11781" width="9.69921875" style="71" customWidth="1"/>
    <col min="11782" max="11782" width="12.09765625" style="71" customWidth="1"/>
    <col min="11783" max="11783" width="10.69921875" style="71" customWidth="1"/>
    <col min="11784" max="11784" width="8.09765625" style="71" bestFit="1" customWidth="1"/>
    <col min="11785" max="11785" width="9.69921875" style="71" bestFit="1" customWidth="1"/>
    <col min="11786" max="11786" width="8.296875" style="71" bestFit="1" customWidth="1"/>
    <col min="11787" max="12028" width="9.09765625" style="71"/>
    <col min="12029" max="12029" width="4.3984375" style="71" bestFit="1" customWidth="1"/>
    <col min="12030" max="12030" width="20.3984375" style="71" customWidth="1"/>
    <col min="12031" max="12031" width="4.8984375" style="71" customWidth="1"/>
    <col min="12032" max="12034" width="0" style="71" hidden="1" customWidth="1"/>
    <col min="12035" max="12035" width="8.296875" style="71" customWidth="1"/>
    <col min="12036" max="12036" width="7.69921875" style="71" customWidth="1"/>
    <col min="12037" max="12037" width="9.69921875" style="71" customWidth="1"/>
    <col min="12038" max="12038" width="12.09765625" style="71" customWidth="1"/>
    <col min="12039" max="12039" width="10.69921875" style="71" customWidth="1"/>
    <col min="12040" max="12040" width="8.09765625" style="71" bestFit="1" customWidth="1"/>
    <col min="12041" max="12041" width="9.69921875" style="71" bestFit="1" customWidth="1"/>
    <col min="12042" max="12042" width="8.296875" style="71" bestFit="1" customWidth="1"/>
    <col min="12043" max="12284" width="9.09765625" style="71"/>
    <col min="12285" max="12285" width="4.3984375" style="71" bestFit="1" customWidth="1"/>
    <col min="12286" max="12286" width="20.3984375" style="71" customWidth="1"/>
    <col min="12287" max="12287" width="4.8984375" style="71" customWidth="1"/>
    <col min="12288" max="12290" width="0" style="71" hidden="1" customWidth="1"/>
    <col min="12291" max="12291" width="8.296875" style="71" customWidth="1"/>
    <col min="12292" max="12292" width="7.69921875" style="71" customWidth="1"/>
    <col min="12293" max="12293" width="9.69921875" style="71" customWidth="1"/>
    <col min="12294" max="12294" width="12.09765625" style="71" customWidth="1"/>
    <col min="12295" max="12295" width="10.69921875" style="71" customWidth="1"/>
    <col min="12296" max="12296" width="8.09765625" style="71" bestFit="1" customWidth="1"/>
    <col min="12297" max="12297" width="9.69921875" style="71" bestFit="1" customWidth="1"/>
    <col min="12298" max="12298" width="8.296875" style="71" bestFit="1" customWidth="1"/>
    <col min="12299" max="12540" width="9.09765625" style="71"/>
    <col min="12541" max="12541" width="4.3984375" style="71" bestFit="1" customWidth="1"/>
    <col min="12542" max="12542" width="20.3984375" style="71" customWidth="1"/>
    <col min="12543" max="12543" width="4.8984375" style="71" customWidth="1"/>
    <col min="12544" max="12546" width="0" style="71" hidden="1" customWidth="1"/>
    <col min="12547" max="12547" width="8.296875" style="71" customWidth="1"/>
    <col min="12548" max="12548" width="7.69921875" style="71" customWidth="1"/>
    <col min="12549" max="12549" width="9.69921875" style="71" customWidth="1"/>
    <col min="12550" max="12550" width="12.09765625" style="71" customWidth="1"/>
    <col min="12551" max="12551" width="10.69921875" style="71" customWidth="1"/>
    <col min="12552" max="12552" width="8.09765625" style="71" bestFit="1" customWidth="1"/>
    <col min="12553" max="12553" width="9.69921875" style="71" bestFit="1" customWidth="1"/>
    <col min="12554" max="12554" width="8.296875" style="71" bestFit="1" customWidth="1"/>
    <col min="12555" max="12796" width="9.09765625" style="71"/>
    <col min="12797" max="12797" width="4.3984375" style="71" bestFit="1" customWidth="1"/>
    <col min="12798" max="12798" width="20.3984375" style="71" customWidth="1"/>
    <col min="12799" max="12799" width="4.8984375" style="71" customWidth="1"/>
    <col min="12800" max="12802" width="0" style="71" hidden="1" customWidth="1"/>
    <col min="12803" max="12803" width="8.296875" style="71" customWidth="1"/>
    <col min="12804" max="12804" width="7.69921875" style="71" customWidth="1"/>
    <col min="12805" max="12805" width="9.69921875" style="71" customWidth="1"/>
    <col min="12806" max="12806" width="12.09765625" style="71" customWidth="1"/>
    <col min="12807" max="12807" width="10.69921875" style="71" customWidth="1"/>
    <col min="12808" max="12808" width="8.09765625" style="71" bestFit="1" customWidth="1"/>
    <col min="12809" max="12809" width="9.69921875" style="71" bestFit="1" customWidth="1"/>
    <col min="12810" max="12810" width="8.296875" style="71" bestFit="1" customWidth="1"/>
    <col min="12811" max="13052" width="9.09765625" style="71"/>
    <col min="13053" max="13053" width="4.3984375" style="71" bestFit="1" customWidth="1"/>
    <col min="13054" max="13054" width="20.3984375" style="71" customWidth="1"/>
    <col min="13055" max="13055" width="4.8984375" style="71" customWidth="1"/>
    <col min="13056" max="13058" width="0" style="71" hidden="1" customWidth="1"/>
    <col min="13059" max="13059" width="8.296875" style="71" customWidth="1"/>
    <col min="13060" max="13060" width="7.69921875" style="71" customWidth="1"/>
    <col min="13061" max="13061" width="9.69921875" style="71" customWidth="1"/>
    <col min="13062" max="13062" width="12.09765625" style="71" customWidth="1"/>
    <col min="13063" max="13063" width="10.69921875" style="71" customWidth="1"/>
    <col min="13064" max="13064" width="8.09765625" style="71" bestFit="1" customWidth="1"/>
    <col min="13065" max="13065" width="9.69921875" style="71" bestFit="1" customWidth="1"/>
    <col min="13066" max="13066" width="8.296875" style="71" bestFit="1" customWidth="1"/>
    <col min="13067" max="13308" width="9.09765625" style="71"/>
    <col min="13309" max="13309" width="4.3984375" style="71" bestFit="1" customWidth="1"/>
    <col min="13310" max="13310" width="20.3984375" style="71" customWidth="1"/>
    <col min="13311" max="13311" width="4.8984375" style="71" customWidth="1"/>
    <col min="13312" max="13314" width="0" style="71" hidden="1" customWidth="1"/>
    <col min="13315" max="13315" width="8.296875" style="71" customWidth="1"/>
    <col min="13316" max="13316" width="7.69921875" style="71" customWidth="1"/>
    <col min="13317" max="13317" width="9.69921875" style="71" customWidth="1"/>
    <col min="13318" max="13318" width="12.09765625" style="71" customWidth="1"/>
    <col min="13319" max="13319" width="10.69921875" style="71" customWidth="1"/>
    <col min="13320" max="13320" width="8.09765625" style="71" bestFit="1" customWidth="1"/>
    <col min="13321" max="13321" width="9.69921875" style="71" bestFit="1" customWidth="1"/>
    <col min="13322" max="13322" width="8.296875" style="71" bestFit="1" customWidth="1"/>
    <col min="13323" max="13564" width="9.09765625" style="71"/>
    <col min="13565" max="13565" width="4.3984375" style="71" bestFit="1" customWidth="1"/>
    <col min="13566" max="13566" width="20.3984375" style="71" customWidth="1"/>
    <col min="13567" max="13567" width="4.8984375" style="71" customWidth="1"/>
    <col min="13568" max="13570" width="0" style="71" hidden="1" customWidth="1"/>
    <col min="13571" max="13571" width="8.296875" style="71" customWidth="1"/>
    <col min="13572" max="13572" width="7.69921875" style="71" customWidth="1"/>
    <col min="13573" max="13573" width="9.69921875" style="71" customWidth="1"/>
    <col min="13574" max="13574" width="12.09765625" style="71" customWidth="1"/>
    <col min="13575" max="13575" width="10.69921875" style="71" customWidth="1"/>
    <col min="13576" max="13576" width="8.09765625" style="71" bestFit="1" customWidth="1"/>
    <col min="13577" max="13577" width="9.69921875" style="71" bestFit="1" customWidth="1"/>
    <col min="13578" max="13578" width="8.296875" style="71" bestFit="1" customWidth="1"/>
    <col min="13579" max="13820" width="9.09765625" style="71"/>
    <col min="13821" max="13821" width="4.3984375" style="71" bestFit="1" customWidth="1"/>
    <col min="13822" max="13822" width="20.3984375" style="71" customWidth="1"/>
    <col min="13823" max="13823" width="4.8984375" style="71" customWidth="1"/>
    <col min="13824" max="13826" width="0" style="71" hidden="1" customWidth="1"/>
    <col min="13827" max="13827" width="8.296875" style="71" customWidth="1"/>
    <col min="13828" max="13828" width="7.69921875" style="71" customWidth="1"/>
    <col min="13829" max="13829" width="9.69921875" style="71" customWidth="1"/>
    <col min="13830" max="13830" width="12.09765625" style="71" customWidth="1"/>
    <col min="13831" max="13831" width="10.69921875" style="71" customWidth="1"/>
    <col min="13832" max="13832" width="8.09765625" style="71" bestFit="1" customWidth="1"/>
    <col min="13833" max="13833" width="9.69921875" style="71" bestFit="1" customWidth="1"/>
    <col min="13834" max="13834" width="8.296875" style="71" bestFit="1" customWidth="1"/>
    <col min="13835" max="14076" width="9.09765625" style="71"/>
    <col min="14077" max="14077" width="4.3984375" style="71" bestFit="1" customWidth="1"/>
    <col min="14078" max="14078" width="20.3984375" style="71" customWidth="1"/>
    <col min="14079" max="14079" width="4.8984375" style="71" customWidth="1"/>
    <col min="14080" max="14082" width="0" style="71" hidden="1" customWidth="1"/>
    <col min="14083" max="14083" width="8.296875" style="71" customWidth="1"/>
    <col min="14084" max="14084" width="7.69921875" style="71" customWidth="1"/>
    <col min="14085" max="14085" width="9.69921875" style="71" customWidth="1"/>
    <col min="14086" max="14086" width="12.09765625" style="71" customWidth="1"/>
    <col min="14087" max="14087" width="10.69921875" style="71" customWidth="1"/>
    <col min="14088" max="14088" width="8.09765625" style="71" bestFit="1" customWidth="1"/>
    <col min="14089" max="14089" width="9.69921875" style="71" bestFit="1" customWidth="1"/>
    <col min="14090" max="14090" width="8.296875" style="71" bestFit="1" customWidth="1"/>
    <col min="14091" max="14332" width="9.09765625" style="71"/>
    <col min="14333" max="14333" width="4.3984375" style="71" bestFit="1" customWidth="1"/>
    <col min="14334" max="14334" width="20.3984375" style="71" customWidth="1"/>
    <col min="14335" max="14335" width="4.8984375" style="71" customWidth="1"/>
    <col min="14336" max="14338" width="0" style="71" hidden="1" customWidth="1"/>
    <col min="14339" max="14339" width="8.296875" style="71" customWidth="1"/>
    <col min="14340" max="14340" width="7.69921875" style="71" customWidth="1"/>
    <col min="14341" max="14341" width="9.69921875" style="71" customWidth="1"/>
    <col min="14342" max="14342" width="12.09765625" style="71" customWidth="1"/>
    <col min="14343" max="14343" width="10.69921875" style="71" customWidth="1"/>
    <col min="14344" max="14344" width="8.09765625" style="71" bestFit="1" customWidth="1"/>
    <col min="14345" max="14345" width="9.69921875" style="71" bestFit="1" customWidth="1"/>
    <col min="14346" max="14346" width="8.296875" style="71" bestFit="1" customWidth="1"/>
    <col min="14347" max="14588" width="9.09765625" style="71"/>
    <col min="14589" max="14589" width="4.3984375" style="71" bestFit="1" customWidth="1"/>
    <col min="14590" max="14590" width="20.3984375" style="71" customWidth="1"/>
    <col min="14591" max="14591" width="4.8984375" style="71" customWidth="1"/>
    <col min="14592" max="14594" width="0" style="71" hidden="1" customWidth="1"/>
    <col min="14595" max="14595" width="8.296875" style="71" customWidth="1"/>
    <col min="14596" max="14596" width="7.69921875" style="71" customWidth="1"/>
    <col min="14597" max="14597" width="9.69921875" style="71" customWidth="1"/>
    <col min="14598" max="14598" width="12.09765625" style="71" customWidth="1"/>
    <col min="14599" max="14599" width="10.69921875" style="71" customWidth="1"/>
    <col min="14600" max="14600" width="8.09765625" style="71" bestFit="1" customWidth="1"/>
    <col min="14601" max="14601" width="9.69921875" style="71" bestFit="1" customWidth="1"/>
    <col min="14602" max="14602" width="8.296875" style="71" bestFit="1" customWidth="1"/>
    <col min="14603" max="14844" width="9.09765625" style="71"/>
    <col min="14845" max="14845" width="4.3984375" style="71" bestFit="1" customWidth="1"/>
    <col min="14846" max="14846" width="20.3984375" style="71" customWidth="1"/>
    <col min="14847" max="14847" width="4.8984375" style="71" customWidth="1"/>
    <col min="14848" max="14850" width="0" style="71" hidden="1" customWidth="1"/>
    <col min="14851" max="14851" width="8.296875" style="71" customWidth="1"/>
    <col min="14852" max="14852" width="7.69921875" style="71" customWidth="1"/>
    <col min="14853" max="14853" width="9.69921875" style="71" customWidth="1"/>
    <col min="14854" max="14854" width="12.09765625" style="71" customWidth="1"/>
    <col min="14855" max="14855" width="10.69921875" style="71" customWidth="1"/>
    <col min="14856" max="14856" width="8.09765625" style="71" bestFit="1" customWidth="1"/>
    <col min="14857" max="14857" width="9.69921875" style="71" bestFit="1" customWidth="1"/>
    <col min="14858" max="14858" width="8.296875" style="71" bestFit="1" customWidth="1"/>
    <col min="14859" max="15100" width="9.09765625" style="71"/>
    <col min="15101" max="15101" width="4.3984375" style="71" bestFit="1" customWidth="1"/>
    <col min="15102" max="15102" width="20.3984375" style="71" customWidth="1"/>
    <col min="15103" max="15103" width="4.8984375" style="71" customWidth="1"/>
    <col min="15104" max="15106" width="0" style="71" hidden="1" customWidth="1"/>
    <col min="15107" max="15107" width="8.296875" style="71" customWidth="1"/>
    <col min="15108" max="15108" width="7.69921875" style="71" customWidth="1"/>
    <col min="15109" max="15109" width="9.69921875" style="71" customWidth="1"/>
    <col min="15110" max="15110" width="12.09765625" style="71" customWidth="1"/>
    <col min="15111" max="15111" width="10.69921875" style="71" customWidth="1"/>
    <col min="15112" max="15112" width="8.09765625" style="71" bestFit="1" customWidth="1"/>
    <col min="15113" max="15113" width="9.69921875" style="71" bestFit="1" customWidth="1"/>
    <col min="15114" max="15114" width="8.296875" style="71" bestFit="1" customWidth="1"/>
    <col min="15115" max="15356" width="9.09765625" style="71"/>
    <col min="15357" max="15357" width="4.3984375" style="71" bestFit="1" customWidth="1"/>
    <col min="15358" max="15358" width="20.3984375" style="71" customWidth="1"/>
    <col min="15359" max="15359" width="4.8984375" style="71" customWidth="1"/>
    <col min="15360" max="15362" width="0" style="71" hidden="1" customWidth="1"/>
    <col min="15363" max="15363" width="8.296875" style="71" customWidth="1"/>
    <col min="15364" max="15364" width="7.69921875" style="71" customWidth="1"/>
    <col min="15365" max="15365" width="9.69921875" style="71" customWidth="1"/>
    <col min="15366" max="15366" width="12.09765625" style="71" customWidth="1"/>
    <col min="15367" max="15367" width="10.69921875" style="71" customWidth="1"/>
    <col min="15368" max="15368" width="8.09765625" style="71" bestFit="1" customWidth="1"/>
    <col min="15369" max="15369" width="9.69921875" style="71" bestFit="1" customWidth="1"/>
    <col min="15370" max="15370" width="8.296875" style="71" bestFit="1" customWidth="1"/>
    <col min="15371" max="15612" width="9.09765625" style="71"/>
    <col min="15613" max="15613" width="4.3984375" style="71" bestFit="1" customWidth="1"/>
    <col min="15614" max="15614" width="20.3984375" style="71" customWidth="1"/>
    <col min="15615" max="15615" width="4.8984375" style="71" customWidth="1"/>
    <col min="15616" max="15618" width="0" style="71" hidden="1" customWidth="1"/>
    <col min="15619" max="15619" width="8.296875" style="71" customWidth="1"/>
    <col min="15620" max="15620" width="7.69921875" style="71" customWidth="1"/>
    <col min="15621" max="15621" width="9.69921875" style="71" customWidth="1"/>
    <col min="15622" max="15622" width="12.09765625" style="71" customWidth="1"/>
    <col min="15623" max="15623" width="10.69921875" style="71" customWidth="1"/>
    <col min="15624" max="15624" width="8.09765625" style="71" bestFit="1" customWidth="1"/>
    <col min="15625" max="15625" width="9.69921875" style="71" bestFit="1" customWidth="1"/>
    <col min="15626" max="15626" width="8.296875" style="71" bestFit="1" customWidth="1"/>
    <col min="15627" max="15868" width="9.09765625" style="71"/>
    <col min="15869" max="15869" width="4.3984375" style="71" bestFit="1" customWidth="1"/>
    <col min="15870" max="15870" width="20.3984375" style="71" customWidth="1"/>
    <col min="15871" max="15871" width="4.8984375" style="71" customWidth="1"/>
    <col min="15872" max="15874" width="0" style="71" hidden="1" customWidth="1"/>
    <col min="15875" max="15875" width="8.296875" style="71" customWidth="1"/>
    <col min="15876" max="15876" width="7.69921875" style="71" customWidth="1"/>
    <col min="15877" max="15877" width="9.69921875" style="71" customWidth="1"/>
    <col min="15878" max="15878" width="12.09765625" style="71" customWidth="1"/>
    <col min="15879" max="15879" width="10.69921875" style="71" customWidth="1"/>
    <col min="15880" max="15880" width="8.09765625" style="71" bestFit="1" customWidth="1"/>
    <col min="15881" max="15881" width="9.69921875" style="71" bestFit="1" customWidth="1"/>
    <col min="15882" max="15882" width="8.296875" style="71" bestFit="1" customWidth="1"/>
    <col min="15883" max="16124" width="9.09765625" style="71"/>
    <col min="16125" max="16125" width="4.3984375" style="71" bestFit="1" customWidth="1"/>
    <col min="16126" max="16126" width="20.3984375" style="71" customWidth="1"/>
    <col min="16127" max="16127" width="4.8984375" style="71" customWidth="1"/>
    <col min="16128" max="16130" width="0" style="71" hidden="1" customWidth="1"/>
    <col min="16131" max="16131" width="8.296875" style="71" customWidth="1"/>
    <col min="16132" max="16132" width="7.69921875" style="71" customWidth="1"/>
    <col min="16133" max="16133" width="9.69921875" style="71" customWidth="1"/>
    <col min="16134" max="16134" width="12.09765625" style="71" customWidth="1"/>
    <col min="16135" max="16135" width="10.69921875" style="71" customWidth="1"/>
    <col min="16136" max="16136" width="8.09765625" style="71" bestFit="1" customWidth="1"/>
    <col min="16137" max="16137" width="9.69921875" style="71" bestFit="1" customWidth="1"/>
    <col min="16138" max="16138" width="8.296875" style="71" bestFit="1" customWidth="1"/>
    <col min="16139" max="16384" width="9.09765625" style="71"/>
  </cols>
  <sheetData>
    <row r="1" spans="1:18" ht="19.5" customHeight="1" x14ac:dyDescent="0.3">
      <c r="A1" s="66" t="s">
        <v>167</v>
      </c>
      <c r="B1" s="67"/>
      <c r="C1" s="68"/>
      <c r="D1" s="69"/>
      <c r="E1" s="69"/>
      <c r="F1" s="70"/>
      <c r="G1" s="70"/>
      <c r="H1" s="70"/>
      <c r="I1" s="70"/>
      <c r="J1" s="70"/>
      <c r="K1" s="70"/>
    </row>
    <row r="2" spans="1:18" ht="19.5" hidden="1" customHeight="1" x14ac:dyDescent="0.3">
      <c r="A2" s="66"/>
      <c r="B2" s="67"/>
      <c r="C2" s="68"/>
      <c r="D2" s="69"/>
      <c r="E2" s="69"/>
      <c r="F2" s="72"/>
      <c r="G2" s="73"/>
      <c r="H2" s="74"/>
      <c r="I2" s="75"/>
      <c r="J2" s="72"/>
      <c r="K2" s="72"/>
    </row>
    <row r="3" spans="1:18" ht="19.5" hidden="1" customHeight="1" x14ac:dyDescent="0.3">
      <c r="A3" s="66"/>
      <c r="B3" s="67"/>
      <c r="C3" s="68"/>
      <c r="D3" s="69"/>
      <c r="E3" s="69"/>
      <c r="F3" s="72"/>
      <c r="G3" s="73"/>
      <c r="H3" s="74"/>
      <c r="I3" s="75"/>
      <c r="J3" s="72"/>
      <c r="K3" s="72"/>
    </row>
    <row r="4" spans="1:18" ht="27" customHeight="1" x14ac:dyDescent="0.2">
      <c r="A4" s="450" t="s">
        <v>230</v>
      </c>
      <c r="B4" s="450"/>
      <c r="C4" s="450"/>
      <c r="D4" s="450"/>
      <c r="E4" s="450"/>
      <c r="F4" s="450"/>
      <c r="G4" s="450"/>
      <c r="H4" s="450"/>
      <c r="I4" s="450"/>
      <c r="J4" s="450"/>
      <c r="K4" s="450"/>
    </row>
    <row r="5" spans="1:18" ht="16.2" customHeight="1" x14ac:dyDescent="0.2">
      <c r="A5" s="451" t="s">
        <v>231</v>
      </c>
      <c r="B5" s="451" t="s">
        <v>2</v>
      </c>
      <c r="C5" s="451" t="s">
        <v>3</v>
      </c>
      <c r="D5" s="453" t="s">
        <v>232</v>
      </c>
      <c r="E5" s="454"/>
      <c r="F5" s="449" t="s">
        <v>180</v>
      </c>
      <c r="G5" s="449"/>
      <c r="H5" s="449"/>
      <c r="I5" s="449"/>
      <c r="J5" s="449"/>
      <c r="K5" s="449"/>
    </row>
    <row r="6" spans="1:18" ht="24.6" customHeight="1" x14ac:dyDescent="0.2">
      <c r="A6" s="452"/>
      <c r="B6" s="452"/>
      <c r="C6" s="452"/>
      <c r="D6" s="41" t="s">
        <v>181</v>
      </c>
      <c r="E6" s="41" t="s">
        <v>182</v>
      </c>
      <c r="F6" s="8" t="s">
        <v>212</v>
      </c>
      <c r="G6" s="8" t="s">
        <v>213</v>
      </c>
      <c r="H6" s="8" t="s">
        <v>214</v>
      </c>
      <c r="I6" s="8" t="s">
        <v>215</v>
      </c>
      <c r="J6" s="8" t="s">
        <v>216</v>
      </c>
      <c r="K6" s="8" t="s">
        <v>217</v>
      </c>
    </row>
    <row r="7" spans="1:18" s="76" customFormat="1" ht="26.4" hidden="1" x14ac:dyDescent="0.25">
      <c r="A7" s="43" t="s">
        <v>189</v>
      </c>
      <c r="B7" s="44" t="s">
        <v>190</v>
      </c>
      <c r="C7" s="44" t="s">
        <v>191</v>
      </c>
      <c r="D7" s="149" t="s">
        <v>192</v>
      </c>
      <c r="E7" s="149"/>
      <c r="F7" s="43" t="s">
        <v>193</v>
      </c>
      <c r="G7" s="44" t="s">
        <v>194</v>
      </c>
      <c r="H7" s="44" t="s">
        <v>195</v>
      </c>
      <c r="I7" s="43" t="s">
        <v>196</v>
      </c>
      <c r="J7" s="44" t="s">
        <v>197</v>
      </c>
      <c r="K7" s="44" t="s">
        <v>198</v>
      </c>
    </row>
    <row r="8" spans="1:18" s="76" customFormat="1" ht="13.2" hidden="1" x14ac:dyDescent="0.25">
      <c r="A8" s="43"/>
      <c r="B8" s="44"/>
      <c r="C8" s="44"/>
      <c r="D8" s="149"/>
      <c r="E8" s="149"/>
      <c r="F8" s="43"/>
      <c r="G8" s="44"/>
      <c r="H8" s="44"/>
      <c r="I8" s="43"/>
      <c r="J8" s="44"/>
      <c r="K8" s="44"/>
    </row>
    <row r="9" spans="1:18" s="79" customFormat="1" ht="16.5" customHeight="1" x14ac:dyDescent="0.2">
      <c r="A9" s="46"/>
      <c r="B9" s="41" t="s">
        <v>199</v>
      </c>
      <c r="C9" s="46"/>
      <c r="D9" s="150">
        <v>5897.2965000000004</v>
      </c>
      <c r="E9" s="150">
        <v>100</v>
      </c>
      <c r="F9" s="151">
        <v>556.36790000000019</v>
      </c>
      <c r="G9" s="151">
        <v>2436.4416000000001</v>
      </c>
      <c r="H9" s="151">
        <v>836.14469999999994</v>
      </c>
      <c r="I9" s="151">
        <v>469.18</v>
      </c>
      <c r="J9" s="151">
        <v>857.65030000000002</v>
      </c>
      <c r="K9" s="151">
        <v>741.5100000000001</v>
      </c>
    </row>
    <row r="10" spans="1:18" s="79" customFormat="1" ht="13.2" x14ac:dyDescent="0.2">
      <c r="A10" s="152">
        <v>1</v>
      </c>
      <c r="B10" s="153" t="s">
        <v>58</v>
      </c>
      <c r="C10" s="152" t="s">
        <v>8</v>
      </c>
      <c r="D10" s="150">
        <v>3798.8150000000001</v>
      </c>
      <c r="E10" s="150">
        <v>64.416211733630817</v>
      </c>
      <c r="F10" s="150">
        <v>321.86560000000009</v>
      </c>
      <c r="G10" s="47">
        <v>1618.7404000000001</v>
      </c>
      <c r="H10" s="47">
        <v>547.20370000000003</v>
      </c>
      <c r="I10" s="47">
        <v>248.75</v>
      </c>
      <c r="J10" s="47">
        <v>586.1653</v>
      </c>
      <c r="K10" s="234">
        <v>476.09000000000003</v>
      </c>
      <c r="M10" s="233"/>
      <c r="N10" s="233"/>
      <c r="O10" s="233"/>
      <c r="P10" s="233"/>
      <c r="Q10" s="233"/>
      <c r="R10" s="233"/>
    </row>
    <row r="11" spans="1:18" ht="13.2" x14ac:dyDescent="0.2">
      <c r="A11" s="154" t="s">
        <v>59</v>
      </c>
      <c r="B11" s="155" t="s">
        <v>60</v>
      </c>
      <c r="C11" s="154" t="s">
        <v>9</v>
      </c>
      <c r="D11" s="62">
        <v>1608.9108500000002</v>
      </c>
      <c r="E11" s="62">
        <v>27.282176671971641</v>
      </c>
      <c r="F11" s="156">
        <v>10.890400000000001</v>
      </c>
      <c r="G11" s="156">
        <v>423.29</v>
      </c>
      <c r="H11" s="156">
        <v>338.32</v>
      </c>
      <c r="I11" s="156">
        <v>119.01</v>
      </c>
      <c r="J11" s="156">
        <v>301.75045</v>
      </c>
      <c r="K11" s="156">
        <v>415.65000000000003</v>
      </c>
    </row>
    <row r="12" spans="1:18" s="80" customFormat="1" ht="13.2" x14ac:dyDescent="0.2">
      <c r="A12" s="157"/>
      <c r="B12" s="158" t="s">
        <v>229</v>
      </c>
      <c r="C12" s="159" t="s">
        <v>10</v>
      </c>
      <c r="D12" s="62">
        <v>1504.6599999999999</v>
      </c>
      <c r="E12" s="62">
        <v>25.464380161316292</v>
      </c>
      <c r="F12" s="160">
        <v>9.4</v>
      </c>
      <c r="G12" s="160">
        <v>422.86</v>
      </c>
      <c r="H12" s="160">
        <v>300.44</v>
      </c>
      <c r="I12" s="160">
        <v>99.67</v>
      </c>
      <c r="J12" s="160">
        <v>290.39</v>
      </c>
      <c r="K12" s="160">
        <v>381.90000000000003</v>
      </c>
    </row>
    <row r="13" spans="1:18" ht="13.2" x14ac:dyDescent="0.2">
      <c r="A13" s="154" t="s">
        <v>62</v>
      </c>
      <c r="B13" s="161" t="s">
        <v>63</v>
      </c>
      <c r="C13" s="162" t="s">
        <v>11</v>
      </c>
      <c r="D13" s="62">
        <v>85.504449999999991</v>
      </c>
      <c r="E13" s="62">
        <v>1.4498923362595044</v>
      </c>
      <c r="F13" s="156">
        <v>8.5939999999999994</v>
      </c>
      <c r="G13" s="156">
        <v>41.39</v>
      </c>
      <c r="H13" s="156">
        <v>21.31</v>
      </c>
      <c r="I13" s="156">
        <v>0.8</v>
      </c>
      <c r="J13" s="156">
        <v>11.93045</v>
      </c>
      <c r="K13" s="156">
        <v>1.48</v>
      </c>
    </row>
    <row r="14" spans="1:18" ht="13.2" x14ac:dyDescent="0.2">
      <c r="A14" s="154" t="s">
        <v>64</v>
      </c>
      <c r="B14" s="155" t="s">
        <v>65</v>
      </c>
      <c r="C14" s="154" t="s">
        <v>12</v>
      </c>
      <c r="D14" s="62">
        <v>348.9051</v>
      </c>
      <c r="E14" s="163">
        <v>5.9163567577109273</v>
      </c>
      <c r="F14" s="156">
        <v>48.660400000000003</v>
      </c>
      <c r="G14" s="156">
        <v>181.73000000000002</v>
      </c>
      <c r="H14" s="156">
        <v>26.5002</v>
      </c>
      <c r="I14" s="156">
        <v>37.18</v>
      </c>
      <c r="J14" s="156">
        <v>18.5045</v>
      </c>
      <c r="K14" s="156">
        <v>36.33</v>
      </c>
    </row>
    <row r="15" spans="1:18" ht="13.2" x14ac:dyDescent="0.2">
      <c r="A15" s="154" t="s">
        <v>66</v>
      </c>
      <c r="B15" s="155" t="s">
        <v>67</v>
      </c>
      <c r="C15" s="154" t="s">
        <v>13</v>
      </c>
      <c r="D15" s="62">
        <v>1381.0547500000002</v>
      </c>
      <c r="E15" s="62">
        <v>23.418438431915373</v>
      </c>
      <c r="F15" s="156">
        <v>231.27040000000002</v>
      </c>
      <c r="G15" s="156">
        <v>797.92039999999997</v>
      </c>
      <c r="H15" s="156">
        <v>140.90350000000001</v>
      </c>
      <c r="I15" s="156">
        <v>49.73</v>
      </c>
      <c r="J15" s="156">
        <v>161.23044999999999</v>
      </c>
      <c r="K15" s="156">
        <v>0</v>
      </c>
    </row>
    <row r="16" spans="1:18" ht="13.2" x14ac:dyDescent="0.2">
      <c r="A16" s="154" t="s">
        <v>68</v>
      </c>
      <c r="B16" s="155" t="s">
        <v>69</v>
      </c>
      <c r="C16" s="154" t="s">
        <v>14</v>
      </c>
      <c r="D16" s="62">
        <v>0</v>
      </c>
      <c r="E16" s="62">
        <v>0</v>
      </c>
      <c r="F16" s="156">
        <v>0</v>
      </c>
      <c r="G16" s="156">
        <v>0</v>
      </c>
      <c r="H16" s="156">
        <v>0</v>
      </c>
      <c r="I16" s="156">
        <v>0</v>
      </c>
      <c r="J16" s="156">
        <v>0</v>
      </c>
      <c r="K16" s="156">
        <v>0</v>
      </c>
    </row>
    <row r="17" spans="1:11" ht="13.2" x14ac:dyDescent="0.2">
      <c r="A17" s="154" t="s">
        <v>70</v>
      </c>
      <c r="B17" s="155" t="s">
        <v>71</v>
      </c>
      <c r="C17" s="154" t="s">
        <v>15</v>
      </c>
      <c r="D17" s="62">
        <v>298.74084999999997</v>
      </c>
      <c r="E17" s="62">
        <v>5.0657254557236513</v>
      </c>
      <c r="F17" s="156">
        <v>22.2804</v>
      </c>
      <c r="G17" s="156">
        <v>165.29</v>
      </c>
      <c r="H17" s="156">
        <v>16.64</v>
      </c>
      <c r="I17" s="156">
        <v>24.44</v>
      </c>
      <c r="J17" s="156">
        <v>70.090450000000004</v>
      </c>
      <c r="K17" s="156">
        <v>0</v>
      </c>
    </row>
    <row r="18" spans="1:11" ht="13.2" x14ac:dyDescent="0.2">
      <c r="A18" s="154">
        <v>1.7</v>
      </c>
      <c r="B18" s="155" t="s">
        <v>72</v>
      </c>
      <c r="C18" s="154" t="s">
        <v>16</v>
      </c>
      <c r="D18" s="62">
        <v>40.204499999999996</v>
      </c>
      <c r="E18" s="62">
        <v>0.68174459262816434</v>
      </c>
      <c r="F18" s="164">
        <v>0.17</v>
      </c>
      <c r="G18" s="164">
        <v>0</v>
      </c>
      <c r="H18" s="164">
        <v>3.5300000000000002</v>
      </c>
      <c r="I18" s="164">
        <v>17.59</v>
      </c>
      <c r="J18" s="164">
        <v>4.9044999999999996</v>
      </c>
      <c r="K18" s="164">
        <v>14.01</v>
      </c>
    </row>
    <row r="19" spans="1:11" ht="13.2" x14ac:dyDescent="0.2">
      <c r="A19" s="154" t="s">
        <v>73</v>
      </c>
      <c r="B19" s="155" t="s">
        <v>200</v>
      </c>
      <c r="C19" s="154" t="s">
        <v>201</v>
      </c>
      <c r="D19" s="62">
        <v>0</v>
      </c>
      <c r="E19" s="62">
        <v>0</v>
      </c>
      <c r="F19" s="156">
        <v>0</v>
      </c>
      <c r="G19" s="156">
        <v>0</v>
      </c>
      <c r="H19" s="156">
        <v>0</v>
      </c>
      <c r="I19" s="156">
        <v>0</v>
      </c>
      <c r="J19" s="156">
        <v>0</v>
      </c>
      <c r="K19" s="156">
        <v>0</v>
      </c>
    </row>
    <row r="20" spans="1:11" ht="13.2" x14ac:dyDescent="0.2">
      <c r="A20" s="154">
        <v>1.8</v>
      </c>
      <c r="B20" s="155" t="s">
        <v>74</v>
      </c>
      <c r="C20" s="154" t="s">
        <v>17</v>
      </c>
      <c r="D20" s="62">
        <v>35.494500000000002</v>
      </c>
      <c r="E20" s="62">
        <v>0.60187748742156677</v>
      </c>
      <c r="F20" s="156">
        <v>0</v>
      </c>
      <c r="G20" s="156">
        <v>9.120000000000001</v>
      </c>
      <c r="H20" s="156">
        <v>0</v>
      </c>
      <c r="I20" s="156">
        <v>0</v>
      </c>
      <c r="J20" s="156">
        <v>17.7545</v>
      </c>
      <c r="K20" s="156">
        <v>8.620000000000001</v>
      </c>
    </row>
    <row r="21" spans="1:11" s="79" customFormat="1" ht="13.2" x14ac:dyDescent="0.2">
      <c r="A21" s="152">
        <v>2</v>
      </c>
      <c r="B21" s="153" t="s">
        <v>75</v>
      </c>
      <c r="C21" s="152" t="s">
        <v>18</v>
      </c>
      <c r="D21" s="150">
        <v>1937.6</v>
      </c>
      <c r="E21" s="150">
        <v>32.855843351271204</v>
      </c>
      <c r="F21" s="165">
        <v>226.93630000000002</v>
      </c>
      <c r="G21" s="165">
        <v>729.49520000000007</v>
      </c>
      <c r="H21" s="165">
        <v>281.4559999999999</v>
      </c>
      <c r="I21" s="165">
        <v>210.82699999999997</v>
      </c>
      <c r="J21" s="165">
        <v>256.81</v>
      </c>
      <c r="K21" s="165">
        <v>232.07999999999998</v>
      </c>
    </row>
    <row r="22" spans="1:11" ht="13.2" x14ac:dyDescent="0.2">
      <c r="A22" s="154" t="s">
        <v>76</v>
      </c>
      <c r="B22" s="155" t="s">
        <v>77</v>
      </c>
      <c r="C22" s="154" t="s">
        <v>19</v>
      </c>
      <c r="D22" s="62">
        <v>51.366</v>
      </c>
      <c r="E22" s="62">
        <v>0.87100928366074182</v>
      </c>
      <c r="F22" s="156">
        <v>0.65</v>
      </c>
      <c r="G22" s="156">
        <v>48.260000000000005</v>
      </c>
      <c r="H22" s="156">
        <v>0.02</v>
      </c>
      <c r="I22" s="156">
        <v>2.4359999999999999</v>
      </c>
      <c r="J22" s="156">
        <v>0</v>
      </c>
      <c r="K22" s="156">
        <v>0</v>
      </c>
    </row>
    <row r="23" spans="1:11" ht="13.2" x14ac:dyDescent="0.2">
      <c r="A23" s="154" t="s">
        <v>78</v>
      </c>
      <c r="B23" s="155" t="s">
        <v>79</v>
      </c>
      <c r="C23" s="154" t="s">
        <v>20</v>
      </c>
      <c r="D23" s="62">
        <v>3</v>
      </c>
      <c r="E23" s="62">
        <v>5.0870767647514407E-2</v>
      </c>
      <c r="F23" s="156">
        <v>0.54</v>
      </c>
      <c r="G23" s="156">
        <v>0.2</v>
      </c>
      <c r="H23" s="156">
        <v>0.21</v>
      </c>
      <c r="I23" s="156">
        <v>1.85</v>
      </c>
      <c r="J23" s="156">
        <v>0.2</v>
      </c>
      <c r="K23" s="156">
        <v>0</v>
      </c>
    </row>
    <row r="24" spans="1:11" ht="13.2" x14ac:dyDescent="0.2">
      <c r="A24" s="154" t="s">
        <v>80</v>
      </c>
      <c r="B24" s="155" t="s">
        <v>81</v>
      </c>
      <c r="C24" s="154" t="s">
        <v>21</v>
      </c>
      <c r="D24" s="62">
        <v>0</v>
      </c>
      <c r="E24" s="62">
        <v>0</v>
      </c>
      <c r="F24" s="156">
        <v>0</v>
      </c>
      <c r="G24" s="156">
        <v>0</v>
      </c>
      <c r="H24" s="156">
        <v>0</v>
      </c>
      <c r="I24" s="156">
        <v>0</v>
      </c>
      <c r="J24" s="156">
        <v>0</v>
      </c>
      <c r="K24" s="156">
        <v>0</v>
      </c>
    </row>
    <row r="25" spans="1:11" ht="13.2" x14ac:dyDescent="0.2">
      <c r="A25" s="154" t="s">
        <v>82</v>
      </c>
      <c r="B25" s="155" t="s">
        <v>83</v>
      </c>
      <c r="C25" s="154" t="s">
        <v>22</v>
      </c>
      <c r="D25" s="62">
        <v>0</v>
      </c>
      <c r="E25" s="62">
        <v>0</v>
      </c>
      <c r="F25" s="156">
        <v>0</v>
      </c>
      <c r="G25" s="156">
        <v>0</v>
      </c>
      <c r="H25" s="156">
        <v>0</v>
      </c>
      <c r="I25" s="156">
        <v>0</v>
      </c>
      <c r="J25" s="156">
        <v>0</v>
      </c>
      <c r="K25" s="156">
        <v>0</v>
      </c>
    </row>
    <row r="26" spans="1:11" ht="13.2" x14ac:dyDescent="0.2">
      <c r="A26" s="154" t="s">
        <v>84</v>
      </c>
      <c r="B26" s="155" t="s">
        <v>85</v>
      </c>
      <c r="C26" s="154" t="s">
        <v>23</v>
      </c>
      <c r="D26" s="62">
        <v>120.26000000000002</v>
      </c>
      <c r="E26" s="62">
        <v>2.0392395057633612</v>
      </c>
      <c r="F26" s="156">
        <v>0</v>
      </c>
      <c r="G26" s="156">
        <v>106.29</v>
      </c>
      <c r="H26" s="156">
        <v>0</v>
      </c>
      <c r="I26" s="156">
        <v>5.0500000000000007</v>
      </c>
      <c r="J26" s="156">
        <v>8.92</v>
      </c>
      <c r="K26" s="156">
        <v>0</v>
      </c>
    </row>
    <row r="27" spans="1:11" ht="13.2" x14ac:dyDescent="0.2">
      <c r="A27" s="154" t="s">
        <v>86</v>
      </c>
      <c r="B27" s="155" t="s">
        <v>87</v>
      </c>
      <c r="C27" s="154" t="s">
        <v>24</v>
      </c>
      <c r="D27" s="62">
        <v>52.89085</v>
      </c>
      <c r="E27" s="56">
        <v>0.89686604700984585</v>
      </c>
      <c r="F27" s="56">
        <v>16.530449999999998</v>
      </c>
      <c r="G27" s="56">
        <v>26.480400000000003</v>
      </c>
      <c r="H27" s="56">
        <v>4.6500000000000004</v>
      </c>
      <c r="I27" s="56">
        <v>4.91</v>
      </c>
      <c r="J27" s="56">
        <v>0</v>
      </c>
      <c r="K27" s="56">
        <v>0.32</v>
      </c>
    </row>
    <row r="28" spans="1:11" s="80" customFormat="1" ht="13.2" x14ac:dyDescent="0.2">
      <c r="A28" s="154" t="s">
        <v>88</v>
      </c>
      <c r="B28" s="155" t="s">
        <v>89</v>
      </c>
      <c r="C28" s="154" t="s">
        <v>25</v>
      </c>
      <c r="D28" s="62">
        <v>48.206850000000003</v>
      </c>
      <c r="E28" s="62">
        <v>0.81743982178952668</v>
      </c>
      <c r="F28" s="166">
        <v>0.27045000000000008</v>
      </c>
      <c r="G28" s="166">
        <v>33.0304</v>
      </c>
      <c r="H28" s="166">
        <v>11.37</v>
      </c>
      <c r="I28" s="166">
        <v>2.6060000000000003</v>
      </c>
      <c r="J28" s="166">
        <v>0.75</v>
      </c>
      <c r="K28" s="166">
        <v>0.18</v>
      </c>
    </row>
    <row r="29" spans="1:11" s="80" customFormat="1" ht="13.2" x14ac:dyDescent="0.2">
      <c r="A29" s="154" t="s">
        <v>90</v>
      </c>
      <c r="B29" s="155" t="s">
        <v>91</v>
      </c>
      <c r="C29" s="154" t="s">
        <v>26</v>
      </c>
      <c r="D29" s="62">
        <v>0</v>
      </c>
      <c r="E29" s="62">
        <v>0</v>
      </c>
      <c r="F29" s="166">
        <v>0</v>
      </c>
      <c r="G29" s="166">
        <v>0</v>
      </c>
      <c r="H29" s="166">
        <v>0</v>
      </c>
      <c r="I29" s="166">
        <v>0</v>
      </c>
      <c r="J29" s="166">
        <v>0</v>
      </c>
      <c r="K29" s="166">
        <v>0</v>
      </c>
    </row>
    <row r="30" spans="1:11" s="79" customFormat="1" ht="26.4" x14ac:dyDescent="0.2">
      <c r="A30" s="152" t="s">
        <v>82</v>
      </c>
      <c r="B30" s="153" t="s">
        <v>93</v>
      </c>
      <c r="C30" s="152" t="s">
        <v>27</v>
      </c>
      <c r="D30" s="150">
        <v>817.32522999999992</v>
      </c>
      <c r="E30" s="150">
        <v>13.859320622593756</v>
      </c>
      <c r="F30" s="165">
        <v>111.8554</v>
      </c>
      <c r="G30" s="165">
        <v>193.50200000000001</v>
      </c>
      <c r="H30" s="165">
        <v>145.18599999999998</v>
      </c>
      <c r="I30" s="165">
        <v>109.41000000000003</v>
      </c>
      <c r="J30" s="165">
        <v>112.562</v>
      </c>
      <c r="K30" s="165">
        <v>144.80982999999998</v>
      </c>
    </row>
    <row r="31" spans="1:11" s="80" customFormat="1" ht="13.2" x14ac:dyDescent="0.25">
      <c r="A31" s="157" t="s">
        <v>94</v>
      </c>
      <c r="B31" s="167" t="s">
        <v>95</v>
      </c>
      <c r="C31" s="168" t="s">
        <v>28</v>
      </c>
      <c r="D31" s="62">
        <v>3.6445000000000003</v>
      </c>
      <c r="E31" s="62">
        <v>6.1799504230455424E-2</v>
      </c>
      <c r="F31" s="166">
        <v>2.9045000000000001</v>
      </c>
      <c r="G31" s="166">
        <v>0.06</v>
      </c>
      <c r="H31" s="166">
        <v>0.22</v>
      </c>
      <c r="I31" s="166">
        <v>0.03</v>
      </c>
      <c r="J31" s="166">
        <v>0</v>
      </c>
      <c r="K31" s="166">
        <v>0.43</v>
      </c>
    </row>
    <row r="32" spans="1:11" s="80" customFormat="1" ht="13.2" x14ac:dyDescent="0.25">
      <c r="A32" s="157" t="s">
        <v>96</v>
      </c>
      <c r="B32" s="167" t="s">
        <v>97</v>
      </c>
      <c r="C32" s="168" t="s">
        <v>29</v>
      </c>
      <c r="D32" s="62">
        <v>10.260450000000001</v>
      </c>
      <c r="E32" s="62">
        <v>0.17398565596964644</v>
      </c>
      <c r="F32" s="166">
        <v>1.0104500000000001</v>
      </c>
      <c r="G32" s="166">
        <v>0.01</v>
      </c>
      <c r="H32" s="166">
        <v>8.49</v>
      </c>
      <c r="I32" s="166">
        <v>0.48</v>
      </c>
      <c r="J32" s="166">
        <v>0.11</v>
      </c>
      <c r="K32" s="166">
        <v>0.16</v>
      </c>
    </row>
    <row r="33" spans="1:11" s="80" customFormat="1" ht="13.2" x14ac:dyDescent="0.25">
      <c r="A33" s="157" t="s">
        <v>98</v>
      </c>
      <c r="B33" s="167" t="s">
        <v>99</v>
      </c>
      <c r="C33" s="168" t="s">
        <v>30</v>
      </c>
      <c r="D33" s="62">
        <v>27.950680000000002</v>
      </c>
      <c r="E33" s="62">
        <v>0.47395751595667612</v>
      </c>
      <c r="F33" s="166">
        <v>6.8104500000000003</v>
      </c>
      <c r="G33" s="166">
        <v>4.5503999999999998</v>
      </c>
      <c r="H33" s="166">
        <v>2.63</v>
      </c>
      <c r="I33" s="166">
        <v>10.36</v>
      </c>
      <c r="J33" s="166">
        <v>2.1800000000000002</v>
      </c>
      <c r="K33" s="166">
        <v>1.4198299999999999</v>
      </c>
    </row>
    <row r="34" spans="1:11" s="80" customFormat="1" ht="13.2" x14ac:dyDescent="0.25">
      <c r="A34" s="157" t="s">
        <v>100</v>
      </c>
      <c r="B34" s="167" t="s">
        <v>101</v>
      </c>
      <c r="C34" s="168" t="s">
        <v>31</v>
      </c>
      <c r="D34" s="62">
        <v>9.7703999999999986</v>
      </c>
      <c r="E34" s="62">
        <v>0.16567591607442492</v>
      </c>
      <c r="F34" s="166">
        <v>1.89</v>
      </c>
      <c r="G34" s="166">
        <v>2.0903999999999998</v>
      </c>
      <c r="H34" s="166">
        <v>0.93</v>
      </c>
      <c r="I34" s="166">
        <v>1.47</v>
      </c>
      <c r="J34" s="166">
        <v>1.24</v>
      </c>
      <c r="K34" s="166">
        <v>2.15</v>
      </c>
    </row>
    <row r="35" spans="1:11" s="80" customFormat="1" ht="13.2" x14ac:dyDescent="0.25">
      <c r="A35" s="157" t="s">
        <v>102</v>
      </c>
      <c r="B35" s="167" t="s">
        <v>103</v>
      </c>
      <c r="C35" s="168" t="s">
        <v>32</v>
      </c>
      <c r="D35" s="62">
        <v>0</v>
      </c>
      <c r="E35" s="62">
        <v>0</v>
      </c>
      <c r="F35" s="166">
        <v>0</v>
      </c>
      <c r="G35" s="166">
        <v>0</v>
      </c>
      <c r="H35" s="166">
        <v>0</v>
      </c>
      <c r="I35" s="166">
        <v>0</v>
      </c>
      <c r="J35" s="166">
        <v>0</v>
      </c>
      <c r="K35" s="166">
        <v>0</v>
      </c>
    </row>
    <row r="36" spans="1:11" s="80" customFormat="1" ht="13.2" x14ac:dyDescent="0.25">
      <c r="A36" s="157" t="s">
        <v>104</v>
      </c>
      <c r="B36" s="167" t="s">
        <v>105</v>
      </c>
      <c r="C36" s="168" t="s">
        <v>33</v>
      </c>
      <c r="D36" s="62">
        <v>0</v>
      </c>
      <c r="E36" s="62">
        <v>0</v>
      </c>
      <c r="F36" s="166">
        <v>0</v>
      </c>
      <c r="G36" s="166">
        <v>0</v>
      </c>
      <c r="H36" s="166">
        <v>0</v>
      </c>
      <c r="I36" s="166">
        <v>0</v>
      </c>
      <c r="J36" s="166">
        <v>0</v>
      </c>
      <c r="K36" s="166">
        <v>0</v>
      </c>
    </row>
    <row r="37" spans="1:11" s="80" customFormat="1" ht="13.2" x14ac:dyDescent="0.25">
      <c r="A37" s="157" t="s">
        <v>106</v>
      </c>
      <c r="B37" s="167" t="s">
        <v>107</v>
      </c>
      <c r="C37" s="168" t="s">
        <v>34</v>
      </c>
      <c r="D37" s="62">
        <v>630.3614</v>
      </c>
      <c r="E37" s="62">
        <v>10.688989437787297</v>
      </c>
      <c r="F37" s="166">
        <v>68.28</v>
      </c>
      <c r="G37" s="166">
        <v>164.2604</v>
      </c>
      <c r="H37" s="166">
        <v>119.37</v>
      </c>
      <c r="I37" s="166">
        <v>91.405000000000001</v>
      </c>
      <c r="J37" s="166">
        <v>71.546000000000006</v>
      </c>
      <c r="K37" s="166">
        <v>115.5</v>
      </c>
    </row>
    <row r="38" spans="1:11" s="80" customFormat="1" ht="13.2" x14ac:dyDescent="0.25">
      <c r="A38" s="157" t="s">
        <v>108</v>
      </c>
      <c r="B38" s="167" t="s">
        <v>109</v>
      </c>
      <c r="C38" s="168" t="s">
        <v>35</v>
      </c>
      <c r="D38" s="62">
        <v>124.75839999999999</v>
      </c>
      <c r="E38" s="62">
        <v>2.1155185261585538</v>
      </c>
      <c r="F38" s="166">
        <v>27.41</v>
      </c>
      <c r="G38" s="166">
        <v>22.110399999999998</v>
      </c>
      <c r="H38" s="166">
        <v>12.542</v>
      </c>
      <c r="I38" s="166">
        <v>4.66</v>
      </c>
      <c r="J38" s="166">
        <v>34.515999999999998</v>
      </c>
      <c r="K38" s="166">
        <v>23.52</v>
      </c>
    </row>
    <row r="39" spans="1:11" ht="13.2" x14ac:dyDescent="0.25">
      <c r="A39" s="157" t="s">
        <v>110</v>
      </c>
      <c r="B39" s="167" t="s">
        <v>111</v>
      </c>
      <c r="C39" s="168" t="s">
        <v>36</v>
      </c>
      <c r="D39" s="62">
        <v>7.9493999999999989</v>
      </c>
      <c r="E39" s="62">
        <v>0.13479736011238369</v>
      </c>
      <c r="F39" s="156">
        <v>3.5</v>
      </c>
      <c r="G39" s="156">
        <v>0.28039999999999998</v>
      </c>
      <c r="H39" s="156">
        <v>0.53400000000000003</v>
      </c>
      <c r="I39" s="156">
        <v>0.51500000000000001</v>
      </c>
      <c r="J39" s="156">
        <v>2.52</v>
      </c>
      <c r="K39" s="156">
        <v>0.6</v>
      </c>
    </row>
    <row r="40" spans="1:11" ht="13.2" x14ac:dyDescent="0.25">
      <c r="A40" s="157" t="s">
        <v>112</v>
      </c>
      <c r="B40" s="167" t="s">
        <v>113</v>
      </c>
      <c r="C40" s="168" t="s">
        <v>37</v>
      </c>
      <c r="D40" s="62">
        <v>1</v>
      </c>
      <c r="E40" s="62">
        <v>1.6956922549171471E-2</v>
      </c>
      <c r="F40" s="156">
        <v>0.05</v>
      </c>
      <c r="G40" s="156">
        <v>0.14000000000000001</v>
      </c>
      <c r="H40" s="156">
        <v>0.21000000000000002</v>
      </c>
      <c r="I40" s="156">
        <v>0.44999999999999996</v>
      </c>
      <c r="J40" s="156">
        <v>7.0000000000000007E-2</v>
      </c>
      <c r="K40" s="156">
        <v>0.08</v>
      </c>
    </row>
    <row r="41" spans="1:11" ht="13.2" x14ac:dyDescent="0.25">
      <c r="A41" s="157" t="s">
        <v>114</v>
      </c>
      <c r="B41" s="167" t="s">
        <v>115</v>
      </c>
      <c r="C41" s="168" t="s">
        <v>38</v>
      </c>
      <c r="D41" s="62">
        <v>1.63</v>
      </c>
      <c r="E41" s="62">
        <v>2.7639783755149496E-2</v>
      </c>
      <c r="F41" s="164">
        <v>0</v>
      </c>
      <c r="G41" s="164">
        <v>0</v>
      </c>
      <c r="H41" s="164">
        <v>0.26</v>
      </c>
      <c r="I41" s="164">
        <v>4.0000000000000036E-2</v>
      </c>
      <c r="J41" s="164">
        <v>0.38</v>
      </c>
      <c r="K41" s="164">
        <v>0.95</v>
      </c>
    </row>
    <row r="42" spans="1:11" ht="13.2" x14ac:dyDescent="0.2">
      <c r="A42" s="154" t="s">
        <v>84</v>
      </c>
      <c r="B42" s="155" t="s">
        <v>117</v>
      </c>
      <c r="C42" s="154" t="s">
        <v>39</v>
      </c>
      <c r="D42" s="62">
        <v>12.506</v>
      </c>
      <c r="E42" s="62">
        <v>0.21206327339993841</v>
      </c>
      <c r="F42" s="164">
        <v>2.8</v>
      </c>
      <c r="G42" s="164">
        <v>1</v>
      </c>
      <c r="H42" s="164">
        <v>0</v>
      </c>
      <c r="I42" s="164">
        <v>0</v>
      </c>
      <c r="J42" s="164">
        <v>8.7059999999999995</v>
      </c>
      <c r="K42" s="164">
        <v>0</v>
      </c>
    </row>
    <row r="43" spans="1:11" ht="13.2" x14ac:dyDescent="0.2">
      <c r="A43" s="154" t="s">
        <v>86</v>
      </c>
      <c r="B43" s="155" t="s">
        <v>119</v>
      </c>
      <c r="C43" s="154" t="s">
        <v>40</v>
      </c>
      <c r="D43" s="62">
        <v>0</v>
      </c>
      <c r="E43" s="62">
        <v>0</v>
      </c>
      <c r="F43" s="169">
        <v>0</v>
      </c>
      <c r="G43" s="169">
        <v>0</v>
      </c>
      <c r="H43" s="169">
        <v>0</v>
      </c>
      <c r="I43" s="169">
        <v>0</v>
      </c>
      <c r="J43" s="169">
        <v>0</v>
      </c>
      <c r="K43" s="169">
        <v>0</v>
      </c>
    </row>
    <row r="44" spans="1:11" ht="13.2" x14ac:dyDescent="0.2">
      <c r="A44" s="154" t="s">
        <v>88</v>
      </c>
      <c r="B44" s="155" t="s">
        <v>121</v>
      </c>
      <c r="C44" s="154" t="s">
        <v>41</v>
      </c>
      <c r="D44" s="62">
        <v>13.350399999999999</v>
      </c>
      <c r="E44" s="62">
        <v>0.2263816988004588</v>
      </c>
      <c r="F44" s="169">
        <v>0</v>
      </c>
      <c r="G44" s="169">
        <v>4.5404</v>
      </c>
      <c r="H44" s="169">
        <v>2.04</v>
      </c>
      <c r="I44" s="169">
        <v>6.72</v>
      </c>
      <c r="J44" s="169">
        <v>0.02</v>
      </c>
      <c r="K44" s="169">
        <v>0.03</v>
      </c>
    </row>
    <row r="45" spans="1:11" ht="13.2" x14ac:dyDescent="0.2">
      <c r="A45" s="154" t="s">
        <v>90</v>
      </c>
      <c r="B45" s="155" t="s">
        <v>123</v>
      </c>
      <c r="C45" s="154" t="s">
        <v>42</v>
      </c>
      <c r="D45" s="62">
        <v>40.300170000000001</v>
      </c>
      <c r="E45" s="163">
        <v>0.6833668614084436</v>
      </c>
      <c r="F45" s="169">
        <v>0</v>
      </c>
      <c r="G45" s="169">
        <v>0</v>
      </c>
      <c r="H45" s="169">
        <v>0</v>
      </c>
      <c r="I45" s="169">
        <v>0</v>
      </c>
      <c r="J45" s="169">
        <v>0</v>
      </c>
      <c r="K45" s="62">
        <v>40.300170000000001</v>
      </c>
    </row>
    <row r="46" spans="1:11" ht="13.2" x14ac:dyDescent="0.2">
      <c r="A46" s="154" t="s">
        <v>92</v>
      </c>
      <c r="B46" s="155" t="s">
        <v>125</v>
      </c>
      <c r="C46" s="154" t="s">
        <v>43</v>
      </c>
      <c r="D46" s="62">
        <v>312.16140000000001</v>
      </c>
      <c r="E46" s="62">
        <v>5.2932966826409356</v>
      </c>
      <c r="F46" s="169">
        <v>51.400000000000013</v>
      </c>
      <c r="G46" s="169">
        <v>55.080400000000004</v>
      </c>
      <c r="H46" s="169">
        <v>79.450000000000017</v>
      </c>
      <c r="I46" s="169">
        <v>64.034999999999997</v>
      </c>
      <c r="J46" s="169">
        <v>62.256000000000007</v>
      </c>
      <c r="K46" s="169">
        <v>0.04</v>
      </c>
    </row>
    <row r="47" spans="1:11" ht="13.2" x14ac:dyDescent="0.2">
      <c r="A47" s="154" t="s">
        <v>116</v>
      </c>
      <c r="B47" s="155" t="s">
        <v>127</v>
      </c>
      <c r="C47" s="154" t="s">
        <v>44</v>
      </c>
      <c r="D47" s="62">
        <v>9.65</v>
      </c>
      <c r="E47" s="62">
        <v>0.16363430259950471</v>
      </c>
      <c r="F47" s="169">
        <v>5.24</v>
      </c>
      <c r="G47" s="169">
        <v>0.6</v>
      </c>
      <c r="H47" s="169">
        <v>0.7</v>
      </c>
      <c r="I47" s="169">
        <v>1.51</v>
      </c>
      <c r="J47" s="169">
        <v>0.86</v>
      </c>
      <c r="K47" s="169">
        <v>0.74</v>
      </c>
    </row>
    <row r="48" spans="1:11" ht="13.2" x14ac:dyDescent="0.2">
      <c r="A48" s="154" t="s">
        <v>118</v>
      </c>
      <c r="B48" s="155" t="s">
        <v>129</v>
      </c>
      <c r="C48" s="154" t="s">
        <v>45</v>
      </c>
      <c r="D48" s="62">
        <v>2.3000000000000003</v>
      </c>
      <c r="E48" s="62">
        <v>3.9000921863094389E-2</v>
      </c>
      <c r="F48" s="169">
        <v>1.33</v>
      </c>
      <c r="G48" s="169">
        <v>0.41000000000000003</v>
      </c>
      <c r="H48" s="169">
        <v>0</v>
      </c>
      <c r="I48" s="169">
        <v>0.56000000000000005</v>
      </c>
      <c r="J48" s="169">
        <v>0</v>
      </c>
      <c r="K48" s="169">
        <v>0</v>
      </c>
    </row>
    <row r="49" spans="1:11" ht="13.2" x14ac:dyDescent="0.2">
      <c r="A49" s="154" t="s">
        <v>120</v>
      </c>
      <c r="B49" s="155" t="s">
        <v>131</v>
      </c>
      <c r="C49" s="154" t="s">
        <v>46</v>
      </c>
      <c r="D49" s="62">
        <v>0</v>
      </c>
      <c r="E49" s="62">
        <v>0</v>
      </c>
      <c r="F49" s="169">
        <v>0</v>
      </c>
      <c r="G49" s="169">
        <v>0</v>
      </c>
      <c r="H49" s="169">
        <v>0</v>
      </c>
      <c r="I49" s="169">
        <v>0</v>
      </c>
      <c r="J49" s="169">
        <v>0</v>
      </c>
      <c r="K49" s="169">
        <v>0</v>
      </c>
    </row>
    <row r="50" spans="1:11" ht="13.2" x14ac:dyDescent="0.2">
      <c r="A50" s="154" t="s">
        <v>120</v>
      </c>
      <c r="B50" s="65" t="s">
        <v>133</v>
      </c>
      <c r="C50" s="154" t="s">
        <v>47</v>
      </c>
      <c r="D50" s="62">
        <v>21.65</v>
      </c>
      <c r="E50" s="62">
        <v>0.36711737318956233</v>
      </c>
      <c r="F50" s="169">
        <v>0.04</v>
      </c>
      <c r="G50" s="169">
        <v>13.47</v>
      </c>
      <c r="H50" s="169">
        <v>5.81</v>
      </c>
      <c r="I50" s="169">
        <v>1.68</v>
      </c>
      <c r="J50" s="169">
        <v>0.65</v>
      </c>
      <c r="K50" s="169">
        <v>0</v>
      </c>
    </row>
    <row r="51" spans="1:11" ht="26.4" x14ac:dyDescent="0.2">
      <c r="A51" s="154" t="s">
        <v>122</v>
      </c>
      <c r="B51" s="65" t="s">
        <v>135</v>
      </c>
      <c r="C51" s="154" t="s">
        <v>48</v>
      </c>
      <c r="D51" s="62">
        <v>92.2804</v>
      </c>
      <c r="E51" s="62">
        <v>1.5647915956065632</v>
      </c>
      <c r="F51" s="169">
        <v>1.19</v>
      </c>
      <c r="G51" s="169">
        <v>56.170400000000001</v>
      </c>
      <c r="H51" s="169">
        <v>12.97</v>
      </c>
      <c r="I51" s="169">
        <v>3.52</v>
      </c>
      <c r="J51" s="169">
        <v>7.77</v>
      </c>
      <c r="K51" s="169">
        <v>10.66</v>
      </c>
    </row>
    <row r="52" spans="1:11" ht="13.2" x14ac:dyDescent="0.2">
      <c r="A52" s="154" t="s">
        <v>124</v>
      </c>
      <c r="B52" s="65" t="s">
        <v>137</v>
      </c>
      <c r="C52" s="154" t="s">
        <v>49</v>
      </c>
      <c r="D52" s="62">
        <v>118.07000000000001</v>
      </c>
      <c r="E52" s="62">
        <v>2.0021038453806757</v>
      </c>
      <c r="F52" s="169">
        <v>0</v>
      </c>
      <c r="G52" s="169">
        <v>115.63</v>
      </c>
      <c r="H52" s="169">
        <v>0</v>
      </c>
      <c r="I52" s="169">
        <v>0.1899999999999995</v>
      </c>
      <c r="J52" s="169">
        <v>0</v>
      </c>
      <c r="K52" s="169">
        <v>2.25</v>
      </c>
    </row>
    <row r="53" spans="1:11" ht="13.2" x14ac:dyDescent="0.2">
      <c r="A53" s="154" t="s">
        <v>126</v>
      </c>
      <c r="B53" s="65" t="s">
        <v>139</v>
      </c>
      <c r="C53" s="154" t="s">
        <v>50</v>
      </c>
      <c r="D53" s="62">
        <v>6.2359999999999998</v>
      </c>
      <c r="E53" s="62">
        <v>0.1057433690166333</v>
      </c>
      <c r="F53" s="169">
        <v>1.07</v>
      </c>
      <c r="G53" s="169">
        <v>1.36</v>
      </c>
      <c r="H53" s="169">
        <v>1.0900000000000001</v>
      </c>
      <c r="I53" s="169">
        <v>0.7</v>
      </c>
      <c r="J53" s="169">
        <v>1.1259999999999999</v>
      </c>
      <c r="K53" s="169">
        <v>0.89</v>
      </c>
    </row>
    <row r="54" spans="1:11" ht="13.2" x14ac:dyDescent="0.2">
      <c r="A54" s="154" t="s">
        <v>128</v>
      </c>
      <c r="B54" s="65" t="s">
        <v>140</v>
      </c>
      <c r="C54" s="154" t="s">
        <v>51</v>
      </c>
      <c r="D54" s="62">
        <v>13.27</v>
      </c>
      <c r="E54" s="62">
        <v>0.22501836222750543</v>
      </c>
      <c r="F54" s="169">
        <v>8.65</v>
      </c>
      <c r="G54" s="169">
        <v>0.26</v>
      </c>
      <c r="H54" s="169">
        <v>0</v>
      </c>
      <c r="I54" s="169">
        <v>4.0999999999999996</v>
      </c>
      <c r="J54" s="169">
        <v>0</v>
      </c>
      <c r="K54" s="169">
        <v>0.26</v>
      </c>
    </row>
    <row r="55" spans="1:11" ht="13.2" x14ac:dyDescent="0.2">
      <c r="A55" s="154" t="s">
        <v>130</v>
      </c>
      <c r="B55" s="65" t="s">
        <v>142</v>
      </c>
      <c r="C55" s="154" t="s">
        <v>52</v>
      </c>
      <c r="D55" s="62">
        <v>9.77</v>
      </c>
      <c r="E55" s="62">
        <v>0.16566913330540528</v>
      </c>
      <c r="F55" s="169">
        <v>0.15</v>
      </c>
      <c r="G55" s="169">
        <v>1.24</v>
      </c>
      <c r="H55" s="169">
        <v>2.94</v>
      </c>
      <c r="I55" s="169">
        <v>0.01</v>
      </c>
      <c r="J55" s="169">
        <v>3.33</v>
      </c>
      <c r="K55" s="169">
        <v>2.1</v>
      </c>
    </row>
    <row r="56" spans="1:11" ht="13.2" x14ac:dyDescent="0.2">
      <c r="A56" s="154" t="s">
        <v>132</v>
      </c>
      <c r="B56" s="65" t="s">
        <v>144</v>
      </c>
      <c r="C56" s="154" t="s">
        <v>53</v>
      </c>
      <c r="D56" s="62">
        <v>129.74639999999999</v>
      </c>
      <c r="E56" s="62">
        <v>2.2000996558338213</v>
      </c>
      <c r="F56" s="169">
        <v>8.35</v>
      </c>
      <c r="G56" s="169">
        <v>43.6004</v>
      </c>
      <c r="H56" s="169">
        <v>13.91</v>
      </c>
      <c r="I56" s="169">
        <v>1.78</v>
      </c>
      <c r="J56" s="169">
        <v>39.055999999999997</v>
      </c>
      <c r="K56" s="169">
        <v>23.05</v>
      </c>
    </row>
    <row r="57" spans="1:11" ht="13.2" x14ac:dyDescent="0.2">
      <c r="A57" s="154" t="s">
        <v>134</v>
      </c>
      <c r="B57" s="65" t="s">
        <v>146</v>
      </c>
      <c r="C57" s="154" t="s">
        <v>54</v>
      </c>
      <c r="D57" s="62">
        <v>63.586400000000005</v>
      </c>
      <c r="E57" s="62">
        <v>1.0782296599806369</v>
      </c>
      <c r="F57" s="169">
        <v>16.91</v>
      </c>
      <c r="G57" s="169">
        <v>28.410399999999999</v>
      </c>
      <c r="H57" s="169">
        <v>1.1299999999999999</v>
      </c>
      <c r="I57" s="169">
        <v>0</v>
      </c>
      <c r="J57" s="169">
        <v>10.646000000000001</v>
      </c>
      <c r="K57" s="169">
        <v>6.49</v>
      </c>
    </row>
    <row r="58" spans="1:11" ht="13.2" x14ac:dyDescent="0.2">
      <c r="A58" s="154" t="s">
        <v>136</v>
      </c>
      <c r="B58" s="65" t="s">
        <v>148</v>
      </c>
      <c r="C58" s="154" t="s">
        <v>55</v>
      </c>
      <c r="D58" s="62">
        <v>0</v>
      </c>
      <c r="E58" s="62">
        <v>0</v>
      </c>
      <c r="F58" s="169">
        <v>0</v>
      </c>
      <c r="G58" s="169">
        <v>0</v>
      </c>
      <c r="H58" s="169">
        <v>0</v>
      </c>
      <c r="I58" s="169">
        <v>0</v>
      </c>
      <c r="J58" s="169">
        <v>0</v>
      </c>
      <c r="K58" s="169">
        <v>0</v>
      </c>
    </row>
    <row r="59" spans="1:11" s="79" customFormat="1" ht="13.2" x14ac:dyDescent="0.2">
      <c r="A59" s="152">
        <v>3</v>
      </c>
      <c r="B59" s="153" t="s">
        <v>149</v>
      </c>
      <c r="C59" s="152" t="s">
        <v>56</v>
      </c>
      <c r="D59" s="150">
        <v>160.87499999999997</v>
      </c>
      <c r="E59" s="150">
        <v>2.7279449150979596</v>
      </c>
      <c r="F59" s="47">
        <v>7.5659999999999998</v>
      </c>
      <c r="G59" s="47">
        <v>88.206000000000003</v>
      </c>
      <c r="H59" s="47">
        <v>7.4849999999999994</v>
      </c>
      <c r="I59" s="47">
        <v>9.6029999999999998</v>
      </c>
      <c r="J59" s="170">
        <v>14.675000000000001</v>
      </c>
      <c r="K59" s="170">
        <v>33.340000000000003</v>
      </c>
    </row>
    <row r="60" spans="1:11" s="88" customFormat="1" hidden="1" x14ac:dyDescent="0.15">
      <c r="A60" s="81">
        <v>4</v>
      </c>
      <c r="B60" s="82" t="s">
        <v>202</v>
      </c>
      <c r="C60" s="83" t="s">
        <v>203</v>
      </c>
      <c r="D60" s="84">
        <v>0</v>
      </c>
      <c r="E60" s="77">
        <v>0</v>
      </c>
      <c r="F60" s="85">
        <v>0</v>
      </c>
      <c r="G60" s="85"/>
      <c r="H60" s="86"/>
      <c r="I60" s="86">
        <v>0</v>
      </c>
      <c r="J60" s="86"/>
      <c r="K60" s="87">
        <v>0</v>
      </c>
    </row>
    <row r="61" spans="1:11" s="88" customFormat="1" hidden="1" x14ac:dyDescent="0.15">
      <c r="A61" s="81">
        <v>5</v>
      </c>
      <c r="B61" s="82" t="s">
        <v>204</v>
      </c>
      <c r="C61" s="83" t="s">
        <v>205</v>
      </c>
      <c r="D61" s="84">
        <v>0</v>
      </c>
      <c r="E61" s="77">
        <v>0</v>
      </c>
      <c r="F61" s="85"/>
      <c r="G61" s="85"/>
      <c r="H61" s="86"/>
      <c r="I61" s="86"/>
      <c r="J61" s="86"/>
      <c r="K61" s="86"/>
    </row>
    <row r="62" spans="1:11" s="88" customFormat="1" ht="17.25" hidden="1" customHeight="1" x14ac:dyDescent="0.25">
      <c r="A62" s="83">
        <v>4</v>
      </c>
      <c r="B62" s="82" t="s">
        <v>206</v>
      </c>
      <c r="C62" s="83" t="s">
        <v>207</v>
      </c>
      <c r="D62" s="78">
        <v>2036.0594599999999</v>
      </c>
      <c r="E62" s="77">
        <v>27.566096082990622</v>
      </c>
      <c r="F62" s="89">
        <v>758.08482000000004</v>
      </c>
      <c r="G62" s="89">
        <v>364.57594999999998</v>
      </c>
      <c r="H62" s="89">
        <v>311.90000000000003</v>
      </c>
      <c r="I62" s="89">
        <v>99.209860000000006</v>
      </c>
      <c r="J62" s="89">
        <v>215.51098999999996</v>
      </c>
      <c r="K62" s="89">
        <v>44.309999999999988</v>
      </c>
    </row>
    <row r="63" spans="1:11" x14ac:dyDescent="0.2">
      <c r="A63" s="80" t="s">
        <v>208</v>
      </c>
      <c r="D63" s="90"/>
      <c r="E63" s="90"/>
      <c r="F63" s="91"/>
      <c r="G63" s="91"/>
      <c r="H63" s="91"/>
      <c r="I63" s="91"/>
      <c r="J63" s="91"/>
      <c r="K63" s="91"/>
    </row>
    <row r="64" spans="1:11" ht="24.75" customHeight="1" x14ac:dyDescent="0.2">
      <c r="G64" s="92"/>
    </row>
  </sheetData>
  <mergeCells count="6">
    <mergeCell ref="A4:K4"/>
    <mergeCell ref="A5:A6"/>
    <mergeCell ref="B5:B6"/>
    <mergeCell ref="C5:C6"/>
    <mergeCell ref="D5:E5"/>
    <mergeCell ref="F5:K5"/>
  </mergeCells>
  <pageMargins left="0.92" right="0.7" top="0.96"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C3" sqref="C3"/>
    </sheetView>
  </sheetViews>
  <sheetFormatPr defaultRowHeight="13.2" x14ac:dyDescent="0.25"/>
  <cols>
    <col min="1" max="1" width="4.09765625" style="124" customWidth="1"/>
    <col min="2" max="2" width="32.69921875" style="96" customWidth="1"/>
    <col min="3" max="3" width="7.09765625" style="96" customWidth="1"/>
    <col min="4" max="4" width="6.8984375" style="96" customWidth="1"/>
    <col min="5" max="5" width="11.69921875" style="96" customWidth="1"/>
    <col min="6" max="6" width="10.8984375" style="96" customWidth="1"/>
    <col min="7" max="9" width="11.69921875" style="96" customWidth="1"/>
    <col min="10" max="10" width="9.296875" style="96" customWidth="1"/>
    <col min="11" max="240" width="9.09765625" style="96"/>
    <col min="241" max="241" width="5.09765625" style="96" bestFit="1" customWidth="1"/>
    <col min="242" max="242" width="32.69921875" style="96" customWidth="1"/>
    <col min="243" max="243" width="8.8984375" style="96" customWidth="1"/>
    <col min="244" max="244" width="8" style="96" customWidth="1"/>
    <col min="245" max="250" width="15.3984375" style="96" customWidth="1"/>
    <col min="251" max="496" width="9.09765625" style="96"/>
    <col min="497" max="497" width="5.09765625" style="96" bestFit="1" customWidth="1"/>
    <col min="498" max="498" width="32.69921875" style="96" customWidth="1"/>
    <col min="499" max="499" width="8.8984375" style="96" customWidth="1"/>
    <col min="500" max="500" width="8" style="96" customWidth="1"/>
    <col min="501" max="506" width="15.3984375" style="96" customWidth="1"/>
    <col min="507" max="752" width="9.09765625" style="96"/>
    <col min="753" max="753" width="5.09765625" style="96" bestFit="1" customWidth="1"/>
    <col min="754" max="754" width="32.69921875" style="96" customWidth="1"/>
    <col min="755" max="755" width="8.8984375" style="96" customWidth="1"/>
    <col min="756" max="756" width="8" style="96" customWidth="1"/>
    <col min="757" max="762" width="15.3984375" style="96" customWidth="1"/>
    <col min="763" max="1008" width="9.09765625" style="96"/>
    <col min="1009" max="1009" width="5.09765625" style="96" bestFit="1" customWidth="1"/>
    <col min="1010" max="1010" width="32.69921875" style="96" customWidth="1"/>
    <col min="1011" max="1011" width="8.8984375" style="96" customWidth="1"/>
    <col min="1012" max="1012" width="8" style="96" customWidth="1"/>
    <col min="1013" max="1018" width="15.3984375" style="96" customWidth="1"/>
    <col min="1019" max="1264" width="9.09765625" style="96"/>
    <col min="1265" max="1265" width="5.09765625" style="96" bestFit="1" customWidth="1"/>
    <col min="1266" max="1266" width="32.69921875" style="96" customWidth="1"/>
    <col min="1267" max="1267" width="8.8984375" style="96" customWidth="1"/>
    <col min="1268" max="1268" width="8" style="96" customWidth="1"/>
    <col min="1269" max="1274" width="15.3984375" style="96" customWidth="1"/>
    <col min="1275" max="1520" width="9.09765625" style="96"/>
    <col min="1521" max="1521" width="5.09765625" style="96" bestFit="1" customWidth="1"/>
    <col min="1522" max="1522" width="32.69921875" style="96" customWidth="1"/>
    <col min="1523" max="1523" width="8.8984375" style="96" customWidth="1"/>
    <col min="1524" max="1524" width="8" style="96" customWidth="1"/>
    <col min="1525" max="1530" width="15.3984375" style="96" customWidth="1"/>
    <col min="1531" max="1776" width="9.09765625" style="96"/>
    <col min="1777" max="1777" width="5.09765625" style="96" bestFit="1" customWidth="1"/>
    <col min="1778" max="1778" width="32.69921875" style="96" customWidth="1"/>
    <col min="1779" max="1779" width="8.8984375" style="96" customWidth="1"/>
    <col min="1780" max="1780" width="8" style="96" customWidth="1"/>
    <col min="1781" max="1786" width="15.3984375" style="96" customWidth="1"/>
    <col min="1787" max="2032" width="9.09765625" style="96"/>
    <col min="2033" max="2033" width="5.09765625" style="96" bestFit="1" customWidth="1"/>
    <col min="2034" max="2034" width="32.69921875" style="96" customWidth="1"/>
    <col min="2035" max="2035" width="8.8984375" style="96" customWidth="1"/>
    <col min="2036" max="2036" width="8" style="96" customWidth="1"/>
    <col min="2037" max="2042" width="15.3984375" style="96" customWidth="1"/>
    <col min="2043" max="2288" width="9.09765625" style="96"/>
    <col min="2289" max="2289" width="5.09765625" style="96" bestFit="1" customWidth="1"/>
    <col min="2290" max="2290" width="32.69921875" style="96" customWidth="1"/>
    <col min="2291" max="2291" width="8.8984375" style="96" customWidth="1"/>
    <col min="2292" max="2292" width="8" style="96" customWidth="1"/>
    <col min="2293" max="2298" width="15.3984375" style="96" customWidth="1"/>
    <col min="2299" max="2544" width="9.09765625" style="96"/>
    <col min="2545" max="2545" width="5.09765625" style="96" bestFit="1" customWidth="1"/>
    <col min="2546" max="2546" width="32.69921875" style="96" customWidth="1"/>
    <col min="2547" max="2547" width="8.8984375" style="96" customWidth="1"/>
    <col min="2548" max="2548" width="8" style="96" customWidth="1"/>
    <col min="2549" max="2554" width="15.3984375" style="96" customWidth="1"/>
    <col min="2555" max="2800" width="9.09765625" style="96"/>
    <col min="2801" max="2801" width="5.09765625" style="96" bestFit="1" customWidth="1"/>
    <col min="2802" max="2802" width="32.69921875" style="96" customWidth="1"/>
    <col min="2803" max="2803" width="8.8984375" style="96" customWidth="1"/>
    <col min="2804" max="2804" width="8" style="96" customWidth="1"/>
    <col min="2805" max="2810" width="15.3984375" style="96" customWidth="1"/>
    <col min="2811" max="3056" width="9.09765625" style="96"/>
    <col min="3057" max="3057" width="5.09765625" style="96" bestFit="1" customWidth="1"/>
    <col min="3058" max="3058" width="32.69921875" style="96" customWidth="1"/>
    <col min="3059" max="3059" width="8.8984375" style="96" customWidth="1"/>
    <col min="3060" max="3060" width="8" style="96" customWidth="1"/>
    <col min="3061" max="3066" width="15.3984375" style="96" customWidth="1"/>
    <col min="3067" max="3312" width="9.09765625" style="96"/>
    <col min="3313" max="3313" width="5.09765625" style="96" bestFit="1" customWidth="1"/>
    <col min="3314" max="3314" width="32.69921875" style="96" customWidth="1"/>
    <col min="3315" max="3315" width="8.8984375" style="96" customWidth="1"/>
    <col min="3316" max="3316" width="8" style="96" customWidth="1"/>
    <col min="3317" max="3322" width="15.3984375" style="96" customWidth="1"/>
    <col min="3323" max="3568" width="9.09765625" style="96"/>
    <col min="3569" max="3569" width="5.09765625" style="96" bestFit="1" customWidth="1"/>
    <col min="3570" max="3570" width="32.69921875" style="96" customWidth="1"/>
    <col min="3571" max="3571" width="8.8984375" style="96" customWidth="1"/>
    <col min="3572" max="3572" width="8" style="96" customWidth="1"/>
    <col min="3573" max="3578" width="15.3984375" style="96" customWidth="1"/>
    <col min="3579" max="3824" width="9.09765625" style="96"/>
    <col min="3825" max="3825" width="5.09765625" style="96" bestFit="1" customWidth="1"/>
    <col min="3826" max="3826" width="32.69921875" style="96" customWidth="1"/>
    <col min="3827" max="3827" width="8.8984375" style="96" customWidth="1"/>
    <col min="3828" max="3828" width="8" style="96" customWidth="1"/>
    <col min="3829" max="3834" width="15.3984375" style="96" customWidth="1"/>
    <col min="3835" max="4080" width="9.09765625" style="96"/>
    <col min="4081" max="4081" width="5.09765625" style="96" bestFit="1" customWidth="1"/>
    <col min="4082" max="4082" width="32.69921875" style="96" customWidth="1"/>
    <col min="4083" max="4083" width="8.8984375" style="96" customWidth="1"/>
    <col min="4084" max="4084" width="8" style="96" customWidth="1"/>
    <col min="4085" max="4090" width="15.3984375" style="96" customWidth="1"/>
    <col min="4091" max="4336" width="9.09765625" style="96"/>
    <col min="4337" max="4337" width="5.09765625" style="96" bestFit="1" customWidth="1"/>
    <col min="4338" max="4338" width="32.69921875" style="96" customWidth="1"/>
    <col min="4339" max="4339" width="8.8984375" style="96" customWidth="1"/>
    <col min="4340" max="4340" width="8" style="96" customWidth="1"/>
    <col min="4341" max="4346" width="15.3984375" style="96" customWidth="1"/>
    <col min="4347" max="4592" width="9.09765625" style="96"/>
    <col min="4593" max="4593" width="5.09765625" style="96" bestFit="1" customWidth="1"/>
    <col min="4594" max="4594" width="32.69921875" style="96" customWidth="1"/>
    <col min="4595" max="4595" width="8.8984375" style="96" customWidth="1"/>
    <col min="4596" max="4596" width="8" style="96" customWidth="1"/>
    <col min="4597" max="4602" width="15.3984375" style="96" customWidth="1"/>
    <col min="4603" max="4848" width="9.09765625" style="96"/>
    <col min="4849" max="4849" width="5.09765625" style="96" bestFit="1" customWidth="1"/>
    <col min="4850" max="4850" width="32.69921875" style="96" customWidth="1"/>
    <col min="4851" max="4851" width="8.8984375" style="96" customWidth="1"/>
    <col min="4852" max="4852" width="8" style="96" customWidth="1"/>
    <col min="4853" max="4858" width="15.3984375" style="96" customWidth="1"/>
    <col min="4859" max="5104" width="9.09765625" style="96"/>
    <col min="5105" max="5105" width="5.09765625" style="96" bestFit="1" customWidth="1"/>
    <col min="5106" max="5106" width="32.69921875" style="96" customWidth="1"/>
    <col min="5107" max="5107" width="8.8984375" style="96" customWidth="1"/>
    <col min="5108" max="5108" width="8" style="96" customWidth="1"/>
    <col min="5109" max="5114" width="15.3984375" style="96" customWidth="1"/>
    <col min="5115" max="5360" width="9.09765625" style="96"/>
    <col min="5361" max="5361" width="5.09765625" style="96" bestFit="1" customWidth="1"/>
    <col min="5362" max="5362" width="32.69921875" style="96" customWidth="1"/>
    <col min="5363" max="5363" width="8.8984375" style="96" customWidth="1"/>
    <col min="5364" max="5364" width="8" style="96" customWidth="1"/>
    <col min="5365" max="5370" width="15.3984375" style="96" customWidth="1"/>
    <col min="5371" max="5616" width="9.09765625" style="96"/>
    <col min="5617" max="5617" width="5.09765625" style="96" bestFit="1" customWidth="1"/>
    <col min="5618" max="5618" width="32.69921875" style="96" customWidth="1"/>
    <col min="5619" max="5619" width="8.8984375" style="96" customWidth="1"/>
    <col min="5620" max="5620" width="8" style="96" customWidth="1"/>
    <col min="5621" max="5626" width="15.3984375" style="96" customWidth="1"/>
    <col min="5627" max="5872" width="9.09765625" style="96"/>
    <col min="5873" max="5873" width="5.09765625" style="96" bestFit="1" customWidth="1"/>
    <col min="5874" max="5874" width="32.69921875" style="96" customWidth="1"/>
    <col min="5875" max="5875" width="8.8984375" style="96" customWidth="1"/>
    <col min="5876" max="5876" width="8" style="96" customWidth="1"/>
    <col min="5877" max="5882" width="15.3984375" style="96" customWidth="1"/>
    <col min="5883" max="6128" width="9.09765625" style="96"/>
    <col min="6129" max="6129" width="5.09765625" style="96" bestFit="1" customWidth="1"/>
    <col min="6130" max="6130" width="32.69921875" style="96" customWidth="1"/>
    <col min="6131" max="6131" width="8.8984375" style="96" customWidth="1"/>
    <col min="6132" max="6132" width="8" style="96" customWidth="1"/>
    <col min="6133" max="6138" width="15.3984375" style="96" customWidth="1"/>
    <col min="6139" max="6384" width="9.09765625" style="96"/>
    <col min="6385" max="6385" width="5.09765625" style="96" bestFit="1" customWidth="1"/>
    <col min="6386" max="6386" width="32.69921875" style="96" customWidth="1"/>
    <col min="6387" max="6387" width="8.8984375" style="96" customWidth="1"/>
    <col min="6388" max="6388" width="8" style="96" customWidth="1"/>
    <col min="6389" max="6394" width="15.3984375" style="96" customWidth="1"/>
    <col min="6395" max="6640" width="9.09765625" style="96"/>
    <col min="6641" max="6641" width="5.09765625" style="96" bestFit="1" customWidth="1"/>
    <col min="6642" max="6642" width="32.69921875" style="96" customWidth="1"/>
    <col min="6643" max="6643" width="8.8984375" style="96" customWidth="1"/>
    <col min="6644" max="6644" width="8" style="96" customWidth="1"/>
    <col min="6645" max="6650" width="15.3984375" style="96" customWidth="1"/>
    <col min="6651" max="6896" width="9.09765625" style="96"/>
    <col min="6897" max="6897" width="5.09765625" style="96" bestFit="1" customWidth="1"/>
    <col min="6898" max="6898" width="32.69921875" style="96" customWidth="1"/>
    <col min="6899" max="6899" width="8.8984375" style="96" customWidth="1"/>
    <col min="6900" max="6900" width="8" style="96" customWidth="1"/>
    <col min="6901" max="6906" width="15.3984375" style="96" customWidth="1"/>
    <col min="6907" max="7152" width="9.09765625" style="96"/>
    <col min="7153" max="7153" width="5.09765625" style="96" bestFit="1" customWidth="1"/>
    <col min="7154" max="7154" width="32.69921875" style="96" customWidth="1"/>
    <col min="7155" max="7155" width="8.8984375" style="96" customWidth="1"/>
    <col min="7156" max="7156" width="8" style="96" customWidth="1"/>
    <col min="7157" max="7162" width="15.3984375" style="96" customWidth="1"/>
    <col min="7163" max="7408" width="9.09765625" style="96"/>
    <col min="7409" max="7409" width="5.09765625" style="96" bestFit="1" customWidth="1"/>
    <col min="7410" max="7410" width="32.69921875" style="96" customWidth="1"/>
    <col min="7411" max="7411" width="8.8984375" style="96" customWidth="1"/>
    <col min="7412" max="7412" width="8" style="96" customWidth="1"/>
    <col min="7413" max="7418" width="15.3984375" style="96" customWidth="1"/>
    <col min="7419" max="7664" width="9.09765625" style="96"/>
    <col min="7665" max="7665" width="5.09765625" style="96" bestFit="1" customWidth="1"/>
    <col min="7666" max="7666" width="32.69921875" style="96" customWidth="1"/>
    <col min="7667" max="7667" width="8.8984375" style="96" customWidth="1"/>
    <col min="7668" max="7668" width="8" style="96" customWidth="1"/>
    <col min="7669" max="7674" width="15.3984375" style="96" customWidth="1"/>
    <col min="7675" max="7920" width="9.09765625" style="96"/>
    <col min="7921" max="7921" width="5.09765625" style="96" bestFit="1" customWidth="1"/>
    <col min="7922" max="7922" width="32.69921875" style="96" customWidth="1"/>
    <col min="7923" max="7923" width="8.8984375" style="96" customWidth="1"/>
    <col min="7924" max="7924" width="8" style="96" customWidth="1"/>
    <col min="7925" max="7930" width="15.3984375" style="96" customWidth="1"/>
    <col min="7931" max="8176" width="9.09765625" style="96"/>
    <col min="8177" max="8177" width="5.09765625" style="96" bestFit="1" customWidth="1"/>
    <col min="8178" max="8178" width="32.69921875" style="96" customWidth="1"/>
    <col min="8179" max="8179" width="8.8984375" style="96" customWidth="1"/>
    <col min="8180" max="8180" width="8" style="96" customWidth="1"/>
    <col min="8181" max="8186" width="15.3984375" style="96" customWidth="1"/>
    <col min="8187" max="8432" width="9.09765625" style="96"/>
    <col min="8433" max="8433" width="5.09765625" style="96" bestFit="1" customWidth="1"/>
    <col min="8434" max="8434" width="32.69921875" style="96" customWidth="1"/>
    <col min="8435" max="8435" width="8.8984375" style="96" customWidth="1"/>
    <col min="8436" max="8436" width="8" style="96" customWidth="1"/>
    <col min="8437" max="8442" width="15.3984375" style="96" customWidth="1"/>
    <col min="8443" max="8688" width="9.09765625" style="96"/>
    <col min="8689" max="8689" width="5.09765625" style="96" bestFit="1" customWidth="1"/>
    <col min="8690" max="8690" width="32.69921875" style="96" customWidth="1"/>
    <col min="8691" max="8691" width="8.8984375" style="96" customWidth="1"/>
    <col min="8692" max="8692" width="8" style="96" customWidth="1"/>
    <col min="8693" max="8698" width="15.3984375" style="96" customWidth="1"/>
    <col min="8699" max="8944" width="9.09765625" style="96"/>
    <col min="8945" max="8945" width="5.09765625" style="96" bestFit="1" customWidth="1"/>
    <col min="8946" max="8946" width="32.69921875" style="96" customWidth="1"/>
    <col min="8947" max="8947" width="8.8984375" style="96" customWidth="1"/>
    <col min="8948" max="8948" width="8" style="96" customWidth="1"/>
    <col min="8949" max="8954" width="15.3984375" style="96" customWidth="1"/>
    <col min="8955" max="9200" width="9.09765625" style="96"/>
    <col min="9201" max="9201" width="5.09765625" style="96" bestFit="1" customWidth="1"/>
    <col min="9202" max="9202" width="32.69921875" style="96" customWidth="1"/>
    <col min="9203" max="9203" width="8.8984375" style="96" customWidth="1"/>
    <col min="9204" max="9204" width="8" style="96" customWidth="1"/>
    <col min="9205" max="9210" width="15.3984375" style="96" customWidth="1"/>
    <col min="9211" max="9456" width="9.09765625" style="96"/>
    <col min="9457" max="9457" width="5.09765625" style="96" bestFit="1" customWidth="1"/>
    <col min="9458" max="9458" width="32.69921875" style="96" customWidth="1"/>
    <col min="9459" max="9459" width="8.8984375" style="96" customWidth="1"/>
    <col min="9460" max="9460" width="8" style="96" customWidth="1"/>
    <col min="9461" max="9466" width="15.3984375" style="96" customWidth="1"/>
    <col min="9467" max="9712" width="9.09765625" style="96"/>
    <col min="9713" max="9713" width="5.09765625" style="96" bestFit="1" customWidth="1"/>
    <col min="9714" max="9714" width="32.69921875" style="96" customWidth="1"/>
    <col min="9715" max="9715" width="8.8984375" style="96" customWidth="1"/>
    <col min="9716" max="9716" width="8" style="96" customWidth="1"/>
    <col min="9717" max="9722" width="15.3984375" style="96" customWidth="1"/>
    <col min="9723" max="9968" width="9.09765625" style="96"/>
    <col min="9969" max="9969" width="5.09765625" style="96" bestFit="1" customWidth="1"/>
    <col min="9970" max="9970" width="32.69921875" style="96" customWidth="1"/>
    <col min="9971" max="9971" width="8.8984375" style="96" customWidth="1"/>
    <col min="9972" max="9972" width="8" style="96" customWidth="1"/>
    <col min="9973" max="9978" width="15.3984375" style="96" customWidth="1"/>
    <col min="9979" max="10224" width="9.09765625" style="96"/>
    <col min="10225" max="10225" width="5.09765625" style="96" bestFit="1" customWidth="1"/>
    <col min="10226" max="10226" width="32.69921875" style="96" customWidth="1"/>
    <col min="10227" max="10227" width="8.8984375" style="96" customWidth="1"/>
    <col min="10228" max="10228" width="8" style="96" customWidth="1"/>
    <col min="10229" max="10234" width="15.3984375" style="96" customWidth="1"/>
    <col min="10235" max="10480" width="9.09765625" style="96"/>
    <col min="10481" max="10481" width="5.09765625" style="96" bestFit="1" customWidth="1"/>
    <col min="10482" max="10482" width="32.69921875" style="96" customWidth="1"/>
    <col min="10483" max="10483" width="8.8984375" style="96" customWidth="1"/>
    <col min="10484" max="10484" width="8" style="96" customWidth="1"/>
    <col min="10485" max="10490" width="15.3984375" style="96" customWidth="1"/>
    <col min="10491" max="10736" width="9.09765625" style="96"/>
    <col min="10737" max="10737" width="5.09765625" style="96" bestFit="1" customWidth="1"/>
    <col min="10738" max="10738" width="32.69921875" style="96" customWidth="1"/>
    <col min="10739" max="10739" width="8.8984375" style="96" customWidth="1"/>
    <col min="10740" max="10740" width="8" style="96" customWidth="1"/>
    <col min="10741" max="10746" width="15.3984375" style="96" customWidth="1"/>
    <col min="10747" max="10992" width="9.09765625" style="96"/>
    <col min="10993" max="10993" width="5.09765625" style="96" bestFit="1" customWidth="1"/>
    <col min="10994" max="10994" width="32.69921875" style="96" customWidth="1"/>
    <col min="10995" max="10995" width="8.8984375" style="96" customWidth="1"/>
    <col min="10996" max="10996" width="8" style="96" customWidth="1"/>
    <col min="10997" max="11002" width="15.3984375" style="96" customWidth="1"/>
    <col min="11003" max="11248" width="9.09765625" style="96"/>
    <col min="11249" max="11249" width="5.09765625" style="96" bestFit="1" customWidth="1"/>
    <col min="11250" max="11250" width="32.69921875" style="96" customWidth="1"/>
    <col min="11251" max="11251" width="8.8984375" style="96" customWidth="1"/>
    <col min="11252" max="11252" width="8" style="96" customWidth="1"/>
    <col min="11253" max="11258" width="15.3984375" style="96" customWidth="1"/>
    <col min="11259" max="11504" width="9.09765625" style="96"/>
    <col min="11505" max="11505" width="5.09765625" style="96" bestFit="1" customWidth="1"/>
    <col min="11506" max="11506" width="32.69921875" style="96" customWidth="1"/>
    <col min="11507" max="11507" width="8.8984375" style="96" customWidth="1"/>
    <col min="11508" max="11508" width="8" style="96" customWidth="1"/>
    <col min="11509" max="11514" width="15.3984375" style="96" customWidth="1"/>
    <col min="11515" max="11760" width="9.09765625" style="96"/>
    <col min="11761" max="11761" width="5.09765625" style="96" bestFit="1" customWidth="1"/>
    <col min="11762" max="11762" width="32.69921875" style="96" customWidth="1"/>
    <col min="11763" max="11763" width="8.8984375" style="96" customWidth="1"/>
    <col min="11764" max="11764" width="8" style="96" customWidth="1"/>
    <col min="11765" max="11770" width="15.3984375" style="96" customWidth="1"/>
    <col min="11771" max="12016" width="9.09765625" style="96"/>
    <col min="12017" max="12017" width="5.09765625" style="96" bestFit="1" customWidth="1"/>
    <col min="12018" max="12018" width="32.69921875" style="96" customWidth="1"/>
    <col min="12019" max="12019" width="8.8984375" style="96" customWidth="1"/>
    <col min="12020" max="12020" width="8" style="96" customWidth="1"/>
    <col min="12021" max="12026" width="15.3984375" style="96" customWidth="1"/>
    <col min="12027" max="12272" width="9.09765625" style="96"/>
    <col min="12273" max="12273" width="5.09765625" style="96" bestFit="1" customWidth="1"/>
    <col min="12274" max="12274" width="32.69921875" style="96" customWidth="1"/>
    <col min="12275" max="12275" width="8.8984375" style="96" customWidth="1"/>
    <col min="12276" max="12276" width="8" style="96" customWidth="1"/>
    <col min="12277" max="12282" width="15.3984375" style="96" customWidth="1"/>
    <col min="12283" max="12528" width="9.09765625" style="96"/>
    <col min="12529" max="12529" width="5.09765625" style="96" bestFit="1" customWidth="1"/>
    <col min="12530" max="12530" width="32.69921875" style="96" customWidth="1"/>
    <col min="12531" max="12531" width="8.8984375" style="96" customWidth="1"/>
    <col min="12532" max="12532" width="8" style="96" customWidth="1"/>
    <col min="12533" max="12538" width="15.3984375" style="96" customWidth="1"/>
    <col min="12539" max="12784" width="9.09765625" style="96"/>
    <col min="12785" max="12785" width="5.09765625" style="96" bestFit="1" customWidth="1"/>
    <col min="12786" max="12786" width="32.69921875" style="96" customWidth="1"/>
    <col min="12787" max="12787" width="8.8984375" style="96" customWidth="1"/>
    <col min="12788" max="12788" width="8" style="96" customWidth="1"/>
    <col min="12789" max="12794" width="15.3984375" style="96" customWidth="1"/>
    <col min="12795" max="13040" width="9.09765625" style="96"/>
    <col min="13041" max="13041" width="5.09765625" style="96" bestFit="1" customWidth="1"/>
    <col min="13042" max="13042" width="32.69921875" style="96" customWidth="1"/>
    <col min="13043" max="13043" width="8.8984375" style="96" customWidth="1"/>
    <col min="13044" max="13044" width="8" style="96" customWidth="1"/>
    <col min="13045" max="13050" width="15.3984375" style="96" customWidth="1"/>
    <col min="13051" max="13296" width="9.09765625" style="96"/>
    <col min="13297" max="13297" width="5.09765625" style="96" bestFit="1" customWidth="1"/>
    <col min="13298" max="13298" width="32.69921875" style="96" customWidth="1"/>
    <col min="13299" max="13299" width="8.8984375" style="96" customWidth="1"/>
    <col min="13300" max="13300" width="8" style="96" customWidth="1"/>
    <col min="13301" max="13306" width="15.3984375" style="96" customWidth="1"/>
    <col min="13307" max="13552" width="9.09765625" style="96"/>
    <col min="13553" max="13553" width="5.09765625" style="96" bestFit="1" customWidth="1"/>
    <col min="13554" max="13554" width="32.69921875" style="96" customWidth="1"/>
    <col min="13555" max="13555" width="8.8984375" style="96" customWidth="1"/>
    <col min="13556" max="13556" width="8" style="96" customWidth="1"/>
    <col min="13557" max="13562" width="15.3984375" style="96" customWidth="1"/>
    <col min="13563" max="13808" width="9.09765625" style="96"/>
    <col min="13809" max="13809" width="5.09765625" style="96" bestFit="1" customWidth="1"/>
    <col min="13810" max="13810" width="32.69921875" style="96" customWidth="1"/>
    <col min="13811" max="13811" width="8.8984375" style="96" customWidth="1"/>
    <col min="13812" max="13812" width="8" style="96" customWidth="1"/>
    <col min="13813" max="13818" width="15.3984375" style="96" customWidth="1"/>
    <col min="13819" max="14064" width="9.09765625" style="96"/>
    <col min="14065" max="14065" width="5.09765625" style="96" bestFit="1" customWidth="1"/>
    <col min="14066" max="14066" width="32.69921875" style="96" customWidth="1"/>
    <col min="14067" max="14067" width="8.8984375" style="96" customWidth="1"/>
    <col min="14068" max="14068" width="8" style="96" customWidth="1"/>
    <col min="14069" max="14074" width="15.3984375" style="96" customWidth="1"/>
    <col min="14075" max="14320" width="9.09765625" style="96"/>
    <col min="14321" max="14321" width="5.09765625" style="96" bestFit="1" customWidth="1"/>
    <col min="14322" max="14322" width="32.69921875" style="96" customWidth="1"/>
    <col min="14323" max="14323" width="8.8984375" style="96" customWidth="1"/>
    <col min="14324" max="14324" width="8" style="96" customWidth="1"/>
    <col min="14325" max="14330" width="15.3984375" style="96" customWidth="1"/>
    <col min="14331" max="14576" width="9.09765625" style="96"/>
    <col min="14577" max="14577" width="5.09765625" style="96" bestFit="1" customWidth="1"/>
    <col min="14578" max="14578" width="32.69921875" style="96" customWidth="1"/>
    <col min="14579" max="14579" width="8.8984375" style="96" customWidth="1"/>
    <col min="14580" max="14580" width="8" style="96" customWidth="1"/>
    <col min="14581" max="14586" width="15.3984375" style="96" customWidth="1"/>
    <col min="14587" max="14832" width="9.09765625" style="96"/>
    <col min="14833" max="14833" width="5.09765625" style="96" bestFit="1" customWidth="1"/>
    <col min="14834" max="14834" width="32.69921875" style="96" customWidth="1"/>
    <col min="14835" max="14835" width="8.8984375" style="96" customWidth="1"/>
    <col min="14836" max="14836" width="8" style="96" customWidth="1"/>
    <col min="14837" max="14842" width="15.3984375" style="96" customWidth="1"/>
    <col min="14843" max="15088" width="9.09765625" style="96"/>
    <col min="15089" max="15089" width="5.09765625" style="96" bestFit="1" customWidth="1"/>
    <col min="15090" max="15090" width="32.69921875" style="96" customWidth="1"/>
    <col min="15091" max="15091" width="8.8984375" style="96" customWidth="1"/>
    <col min="15092" max="15092" width="8" style="96" customWidth="1"/>
    <col min="15093" max="15098" width="15.3984375" style="96" customWidth="1"/>
    <col min="15099" max="15344" width="9.09765625" style="96"/>
    <col min="15345" max="15345" width="5.09765625" style="96" bestFit="1" customWidth="1"/>
    <col min="15346" max="15346" width="32.69921875" style="96" customWidth="1"/>
    <col min="15347" max="15347" width="8.8984375" style="96" customWidth="1"/>
    <col min="15348" max="15348" width="8" style="96" customWidth="1"/>
    <col min="15349" max="15354" width="15.3984375" style="96" customWidth="1"/>
    <col min="15355" max="15600" width="9.09765625" style="96"/>
    <col min="15601" max="15601" width="5.09765625" style="96" bestFit="1" customWidth="1"/>
    <col min="15602" max="15602" width="32.69921875" style="96" customWidth="1"/>
    <col min="15603" max="15603" width="8.8984375" style="96" customWidth="1"/>
    <col min="15604" max="15604" width="8" style="96" customWidth="1"/>
    <col min="15605" max="15610" width="15.3984375" style="96" customWidth="1"/>
    <col min="15611" max="15856" width="9.09765625" style="96"/>
    <col min="15857" max="15857" width="5.09765625" style="96" bestFit="1" customWidth="1"/>
    <col min="15858" max="15858" width="32.69921875" style="96" customWidth="1"/>
    <col min="15859" max="15859" width="8.8984375" style="96" customWidth="1"/>
    <col min="15860" max="15860" width="8" style="96" customWidth="1"/>
    <col min="15861" max="15866" width="15.3984375" style="96" customWidth="1"/>
    <col min="15867" max="16112" width="9.09765625" style="96"/>
    <col min="16113" max="16113" width="5.09765625" style="96" bestFit="1" customWidth="1"/>
    <col min="16114" max="16114" width="32.69921875" style="96" customWidth="1"/>
    <col min="16115" max="16115" width="8.8984375" style="96" customWidth="1"/>
    <col min="16116" max="16116" width="8" style="96" customWidth="1"/>
    <col min="16117" max="16122" width="15.3984375" style="96" customWidth="1"/>
    <col min="16123" max="16368" width="9.09765625" style="96"/>
    <col min="16369" max="16384" width="9.09765625" style="96" customWidth="1"/>
  </cols>
  <sheetData>
    <row r="1" spans="1:10" ht="15.6" x14ac:dyDescent="0.25">
      <c r="A1" s="455" t="s">
        <v>169</v>
      </c>
      <c r="B1" s="455"/>
      <c r="C1" s="94"/>
      <c r="D1" s="94"/>
      <c r="E1" s="94"/>
      <c r="F1" s="94"/>
      <c r="G1" s="95"/>
      <c r="H1" s="94"/>
      <c r="I1" s="95"/>
      <c r="J1" s="94"/>
    </row>
    <row r="2" spans="1:10" ht="12.75" customHeight="1" x14ac:dyDescent="0.25">
      <c r="A2" s="456" t="s">
        <v>233</v>
      </c>
      <c r="B2" s="456"/>
      <c r="C2" s="456"/>
      <c r="D2" s="456"/>
      <c r="E2" s="456"/>
      <c r="F2" s="456"/>
      <c r="G2" s="456"/>
      <c r="H2" s="456"/>
      <c r="I2" s="456"/>
      <c r="J2" s="456"/>
    </row>
    <row r="3" spans="1:10" ht="22.5" customHeight="1" x14ac:dyDescent="0.25">
      <c r="A3" s="457" t="s">
        <v>234</v>
      </c>
      <c r="B3" s="457"/>
      <c r="C3" s="457"/>
      <c r="D3" s="457"/>
      <c r="E3" s="457"/>
      <c r="F3" s="457"/>
      <c r="G3" s="457"/>
      <c r="H3" s="457"/>
      <c r="I3" s="457"/>
      <c r="J3" s="457"/>
    </row>
    <row r="4" spans="1:10" s="97" customFormat="1" ht="12.75" customHeight="1" x14ac:dyDescent="0.25">
      <c r="A4" s="458" t="s">
        <v>1</v>
      </c>
      <c r="B4" s="458" t="s">
        <v>2</v>
      </c>
      <c r="C4" s="458" t="s">
        <v>3</v>
      </c>
      <c r="D4" s="460" t="s">
        <v>235</v>
      </c>
      <c r="E4" s="461" t="s">
        <v>180</v>
      </c>
      <c r="F4" s="461"/>
      <c r="G4" s="461"/>
      <c r="H4" s="461"/>
      <c r="I4" s="461"/>
      <c r="J4" s="461"/>
    </row>
    <row r="5" spans="1:10" s="97" customFormat="1" x14ac:dyDescent="0.25">
      <c r="A5" s="459"/>
      <c r="B5" s="459"/>
      <c r="C5" s="459"/>
      <c r="D5" s="459"/>
      <c r="E5" s="98" t="s">
        <v>183</v>
      </c>
      <c r="F5" s="98" t="s">
        <v>184</v>
      </c>
      <c r="G5" s="98" t="s">
        <v>185</v>
      </c>
      <c r="H5" s="98" t="s">
        <v>186</v>
      </c>
      <c r="I5" s="98" t="s">
        <v>187</v>
      </c>
      <c r="J5" s="235" t="s">
        <v>188</v>
      </c>
    </row>
    <row r="6" spans="1:10" s="103" customFormat="1" x14ac:dyDescent="0.25">
      <c r="A6" s="99">
        <v>1</v>
      </c>
      <c r="B6" s="100" t="s">
        <v>236</v>
      </c>
      <c r="C6" s="99" t="s">
        <v>237</v>
      </c>
      <c r="D6" s="101">
        <v>161.07</v>
      </c>
      <c r="E6" s="102">
        <v>16.84</v>
      </c>
      <c r="F6" s="102">
        <v>84.11</v>
      </c>
      <c r="G6" s="102">
        <v>34.020000000000003</v>
      </c>
      <c r="H6" s="102">
        <v>9.6700000000000017</v>
      </c>
      <c r="I6" s="102">
        <v>10.75</v>
      </c>
      <c r="J6" s="102">
        <v>5.68</v>
      </c>
    </row>
    <row r="7" spans="1:10" s="97" customFormat="1" x14ac:dyDescent="0.25">
      <c r="A7" s="104" t="s">
        <v>59</v>
      </c>
      <c r="B7" s="105" t="s">
        <v>60</v>
      </c>
      <c r="C7" s="104" t="s">
        <v>238</v>
      </c>
      <c r="D7" s="106">
        <v>68.31</v>
      </c>
      <c r="E7" s="107">
        <v>7.1</v>
      </c>
      <c r="F7" s="107">
        <v>18.95</v>
      </c>
      <c r="G7" s="107">
        <v>25.84</v>
      </c>
      <c r="H7" s="107">
        <v>6.75</v>
      </c>
      <c r="I7" s="107">
        <v>6.13</v>
      </c>
      <c r="J7" s="107">
        <v>3.54</v>
      </c>
    </row>
    <row r="8" spans="1:10" s="111" customFormat="1" x14ac:dyDescent="0.25">
      <c r="A8" s="108"/>
      <c r="B8" s="109" t="s">
        <v>239</v>
      </c>
      <c r="C8" s="108" t="s">
        <v>240</v>
      </c>
      <c r="D8" s="106">
        <v>68.31</v>
      </c>
      <c r="E8" s="110">
        <v>7.1</v>
      </c>
      <c r="F8" s="110">
        <v>18.95</v>
      </c>
      <c r="G8" s="110">
        <v>25.84</v>
      </c>
      <c r="H8" s="110">
        <v>6.75</v>
      </c>
      <c r="I8" s="110">
        <v>6.13</v>
      </c>
      <c r="J8" s="110">
        <v>3.54</v>
      </c>
    </row>
    <row r="9" spans="1:10" s="97" customFormat="1" x14ac:dyDescent="0.25">
      <c r="A9" s="104" t="s">
        <v>62</v>
      </c>
      <c r="B9" s="105" t="s">
        <v>63</v>
      </c>
      <c r="C9" s="104" t="s">
        <v>241</v>
      </c>
      <c r="D9" s="106">
        <v>1.47</v>
      </c>
      <c r="E9" s="107">
        <v>0.41</v>
      </c>
      <c r="F9" s="107">
        <v>0</v>
      </c>
      <c r="G9" s="107">
        <v>0.51</v>
      </c>
      <c r="H9" s="107">
        <v>0.55000000000000004</v>
      </c>
      <c r="I9" s="107"/>
      <c r="J9" s="107"/>
    </row>
    <row r="10" spans="1:10" s="97" customFormat="1" x14ac:dyDescent="0.25">
      <c r="A10" s="104" t="s">
        <v>64</v>
      </c>
      <c r="B10" s="105" t="s">
        <v>65</v>
      </c>
      <c r="C10" s="104" t="s">
        <v>242</v>
      </c>
      <c r="D10" s="106">
        <v>43.03</v>
      </c>
      <c r="E10" s="107">
        <v>5.7200000000000006</v>
      </c>
      <c r="F10" s="107">
        <v>26.88</v>
      </c>
      <c r="G10" s="107">
        <v>4.87</v>
      </c>
      <c r="H10" s="107">
        <v>1.33</v>
      </c>
      <c r="I10" s="107">
        <v>2.4299999999999997</v>
      </c>
      <c r="J10" s="107">
        <v>1.8</v>
      </c>
    </row>
    <row r="11" spans="1:10" s="97" customFormat="1" x14ac:dyDescent="0.25">
      <c r="A11" s="104" t="s">
        <v>66</v>
      </c>
      <c r="B11" s="105" t="s">
        <v>67</v>
      </c>
      <c r="C11" s="104" t="s">
        <v>243</v>
      </c>
      <c r="D11" s="106">
        <v>25.650000000000002</v>
      </c>
      <c r="E11" s="107">
        <v>2.0099999999999998</v>
      </c>
      <c r="F11" s="107">
        <v>19.7</v>
      </c>
      <c r="G11" s="107">
        <v>2.5</v>
      </c>
      <c r="H11" s="107">
        <v>0</v>
      </c>
      <c r="I11" s="107">
        <v>1.44</v>
      </c>
      <c r="J11" s="107"/>
    </row>
    <row r="12" spans="1:10" s="97" customFormat="1" x14ac:dyDescent="0.25">
      <c r="A12" s="104" t="s">
        <v>68</v>
      </c>
      <c r="B12" s="105" t="s">
        <v>69</v>
      </c>
      <c r="C12" s="104" t="s">
        <v>244</v>
      </c>
      <c r="D12" s="106"/>
      <c r="E12" s="107"/>
      <c r="F12" s="107"/>
      <c r="G12" s="107"/>
      <c r="H12" s="107"/>
      <c r="I12" s="107"/>
      <c r="J12" s="107"/>
    </row>
    <row r="13" spans="1:10" s="97" customFormat="1" x14ac:dyDescent="0.25">
      <c r="A13" s="104" t="s">
        <v>70</v>
      </c>
      <c r="B13" s="105" t="s">
        <v>71</v>
      </c>
      <c r="C13" s="104" t="s">
        <v>245</v>
      </c>
      <c r="D13" s="106">
        <v>20.22</v>
      </c>
      <c r="E13" s="107">
        <v>1.6</v>
      </c>
      <c r="F13" s="107">
        <v>18.579999999999998</v>
      </c>
      <c r="G13" s="107">
        <v>0</v>
      </c>
      <c r="H13" s="107">
        <v>0.04</v>
      </c>
      <c r="I13" s="107"/>
      <c r="J13" s="107"/>
    </row>
    <row r="14" spans="1:10" s="97" customFormat="1" x14ac:dyDescent="0.25">
      <c r="A14" s="104">
        <v>1.7</v>
      </c>
      <c r="B14" s="105" t="s">
        <v>72</v>
      </c>
      <c r="C14" s="104" t="s">
        <v>246</v>
      </c>
      <c r="D14" s="112">
        <v>1.6400000000000001</v>
      </c>
      <c r="E14" s="107"/>
      <c r="F14" s="107"/>
      <c r="G14" s="107">
        <v>0.3</v>
      </c>
      <c r="H14" s="107">
        <v>1</v>
      </c>
      <c r="I14" s="107"/>
      <c r="J14" s="113">
        <v>0.34</v>
      </c>
    </row>
    <row r="15" spans="1:10" s="97" customFormat="1" x14ac:dyDescent="0.25">
      <c r="A15" s="104" t="s">
        <v>73</v>
      </c>
      <c r="B15" s="105" t="s">
        <v>200</v>
      </c>
      <c r="C15" s="104" t="s">
        <v>247</v>
      </c>
      <c r="D15" s="106">
        <v>0</v>
      </c>
      <c r="E15" s="107"/>
      <c r="F15" s="107"/>
      <c r="G15" s="107"/>
      <c r="H15" s="107"/>
      <c r="I15" s="107"/>
      <c r="J15" s="113"/>
    </row>
    <row r="16" spans="1:10" s="97" customFormat="1" x14ac:dyDescent="0.25">
      <c r="A16" s="104">
        <v>1.8</v>
      </c>
      <c r="B16" s="105" t="s">
        <v>74</v>
      </c>
      <c r="C16" s="104" t="s">
        <v>248</v>
      </c>
      <c r="D16" s="106">
        <v>0.75</v>
      </c>
      <c r="E16" s="107"/>
      <c r="F16" s="107"/>
      <c r="G16" s="107"/>
      <c r="H16" s="107"/>
      <c r="I16" s="107">
        <v>0.75</v>
      </c>
      <c r="J16" s="113"/>
    </row>
    <row r="17" spans="1:10" s="103" customFormat="1" ht="20.399999999999999" x14ac:dyDescent="0.25">
      <c r="A17" s="114">
        <v>2</v>
      </c>
      <c r="B17" s="115" t="s">
        <v>249</v>
      </c>
      <c r="C17" s="114"/>
      <c r="D17" s="116">
        <v>15.510000000000002</v>
      </c>
      <c r="E17" s="116"/>
      <c r="F17" s="116">
        <v>2.7</v>
      </c>
      <c r="G17" s="116"/>
      <c r="H17" s="116"/>
      <c r="I17" s="116">
        <v>9.1</v>
      </c>
      <c r="J17" s="117">
        <v>3.71</v>
      </c>
    </row>
    <row r="18" spans="1:10" s="97" customFormat="1" x14ac:dyDescent="0.25">
      <c r="A18" s="114"/>
      <c r="B18" s="109" t="s">
        <v>250</v>
      </c>
      <c r="C18" s="114"/>
      <c r="D18" s="116"/>
      <c r="E18" s="116"/>
      <c r="F18" s="116"/>
      <c r="G18" s="116"/>
      <c r="H18" s="116"/>
      <c r="I18" s="116"/>
      <c r="J18" s="117"/>
    </row>
    <row r="19" spans="1:10" s="40" customFormat="1" x14ac:dyDescent="0.25">
      <c r="A19" s="104" t="s">
        <v>76</v>
      </c>
      <c r="B19" s="105" t="s">
        <v>251</v>
      </c>
      <c r="C19" s="104" t="s">
        <v>252</v>
      </c>
      <c r="D19" s="116">
        <v>10.67</v>
      </c>
      <c r="E19" s="107"/>
      <c r="F19" s="107"/>
      <c r="G19" s="107"/>
      <c r="H19" s="107"/>
      <c r="I19" s="106">
        <v>7</v>
      </c>
      <c r="J19" s="107">
        <v>3.67</v>
      </c>
    </row>
    <row r="20" spans="1:10" s="120" customFormat="1" ht="20.399999999999999" x14ac:dyDescent="0.25">
      <c r="A20" s="104" t="s">
        <v>78</v>
      </c>
      <c r="B20" s="105" t="s">
        <v>253</v>
      </c>
      <c r="C20" s="104" t="s">
        <v>254</v>
      </c>
      <c r="D20" s="116">
        <v>2.14</v>
      </c>
      <c r="E20" s="118"/>
      <c r="F20" s="107"/>
      <c r="G20" s="107"/>
      <c r="H20" s="107"/>
      <c r="I20" s="106">
        <v>2.1</v>
      </c>
      <c r="J20" s="119">
        <v>0.04</v>
      </c>
    </row>
    <row r="21" spans="1:10" s="120" customFormat="1" x14ac:dyDescent="0.25">
      <c r="A21" s="104">
        <v>2.2999999999999998</v>
      </c>
      <c r="B21" s="105" t="s">
        <v>255</v>
      </c>
      <c r="C21" s="104" t="s">
        <v>256</v>
      </c>
      <c r="D21" s="116">
        <v>2.7</v>
      </c>
      <c r="E21" s="118"/>
      <c r="F21" s="107">
        <v>2.7</v>
      </c>
      <c r="G21" s="107"/>
      <c r="H21" s="107"/>
      <c r="I21" s="106"/>
      <c r="J21" s="119"/>
    </row>
    <row r="22" spans="1:10" s="50" customFormat="1" x14ac:dyDescent="0.25">
      <c r="A22" s="114">
        <v>3</v>
      </c>
      <c r="B22" s="121" t="s">
        <v>257</v>
      </c>
      <c r="C22" s="122"/>
      <c r="D22" s="116">
        <v>7.75</v>
      </c>
      <c r="E22" s="145"/>
      <c r="F22" s="145">
        <v>7.0000000000000007E-2</v>
      </c>
      <c r="G22" s="145">
        <v>0.23</v>
      </c>
      <c r="H22" s="145">
        <v>6.83</v>
      </c>
      <c r="I22" s="145"/>
      <c r="J22" s="146">
        <v>0.62</v>
      </c>
    </row>
  </sheetData>
  <mergeCells count="8">
    <mergeCell ref="A1:B1"/>
    <mergeCell ref="A2:J2"/>
    <mergeCell ref="A3:J3"/>
    <mergeCell ref="A4:A5"/>
    <mergeCell ref="B4:B5"/>
    <mergeCell ref="C4:C5"/>
    <mergeCell ref="D4:D5"/>
    <mergeCell ref="E4:J4"/>
  </mergeCells>
  <pageMargins left="0.79" right="0.43" top="1.1299999999999999"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70" zoomScaleNormal="70" workbookViewId="0">
      <selection activeCell="N43" sqref="N43"/>
    </sheetView>
  </sheetViews>
  <sheetFormatPr defaultRowHeight="13.2" x14ac:dyDescent="0.25"/>
  <cols>
    <col min="1" max="1" width="5.09765625" style="249" bestFit="1" customWidth="1"/>
    <col min="2" max="2" width="30.8984375" style="243" customWidth="1"/>
    <col min="3" max="3" width="4.69921875" style="243" bestFit="1" customWidth="1"/>
    <col min="4" max="4" width="8" style="243" customWidth="1"/>
    <col min="5" max="5" width="10.3984375" style="243" customWidth="1"/>
    <col min="6" max="7" width="10.09765625" style="243" customWidth="1"/>
    <col min="8" max="8" width="11" style="243" customWidth="1"/>
    <col min="9" max="9" width="11.296875" style="243" customWidth="1"/>
    <col min="10" max="10" width="10" style="243" customWidth="1"/>
    <col min="11" max="183" width="9.09765625" style="243"/>
    <col min="184" max="184" width="5.09765625" style="243" bestFit="1" customWidth="1"/>
    <col min="185" max="185" width="24.296875" style="243" customWidth="1"/>
    <col min="186" max="186" width="8.3984375" style="243" customWidth="1"/>
    <col min="187" max="187" width="8" style="243" customWidth="1"/>
    <col min="188" max="193" width="13.09765625" style="243" customWidth="1"/>
    <col min="194" max="439" width="9.09765625" style="243"/>
    <col min="440" max="440" width="5.09765625" style="243" bestFit="1" customWidth="1"/>
    <col min="441" max="441" width="24.296875" style="243" customWidth="1"/>
    <col min="442" max="442" width="8.3984375" style="243" customWidth="1"/>
    <col min="443" max="443" width="8" style="243" customWidth="1"/>
    <col min="444" max="449" width="13.09765625" style="243" customWidth="1"/>
    <col min="450" max="695" width="9.09765625" style="243"/>
    <col min="696" max="696" width="5.09765625" style="243" bestFit="1" customWidth="1"/>
    <col min="697" max="697" width="24.296875" style="243" customWidth="1"/>
    <col min="698" max="698" width="8.3984375" style="243" customWidth="1"/>
    <col min="699" max="699" width="8" style="243" customWidth="1"/>
    <col min="700" max="705" width="13.09765625" style="243" customWidth="1"/>
    <col min="706" max="951" width="9.09765625" style="243"/>
    <col min="952" max="952" width="5.09765625" style="243" bestFit="1" customWidth="1"/>
    <col min="953" max="953" width="24.296875" style="243" customWidth="1"/>
    <col min="954" max="954" width="8.3984375" style="243" customWidth="1"/>
    <col min="955" max="955" width="8" style="243" customWidth="1"/>
    <col min="956" max="961" width="13.09765625" style="243" customWidth="1"/>
    <col min="962" max="1207" width="9.09765625" style="243"/>
    <col min="1208" max="1208" width="5.09765625" style="243" bestFit="1" customWidth="1"/>
    <col min="1209" max="1209" width="24.296875" style="243" customWidth="1"/>
    <col min="1210" max="1210" width="8.3984375" style="243" customWidth="1"/>
    <col min="1211" max="1211" width="8" style="243" customWidth="1"/>
    <col min="1212" max="1217" width="13.09765625" style="243" customWidth="1"/>
    <col min="1218" max="1463" width="9.09765625" style="243"/>
    <col min="1464" max="1464" width="5.09765625" style="243" bestFit="1" customWidth="1"/>
    <col min="1465" max="1465" width="24.296875" style="243" customWidth="1"/>
    <col min="1466" max="1466" width="8.3984375" style="243" customWidth="1"/>
    <col min="1467" max="1467" width="8" style="243" customWidth="1"/>
    <col min="1468" max="1473" width="13.09765625" style="243" customWidth="1"/>
    <col min="1474" max="1719" width="9.09765625" style="243"/>
    <col min="1720" max="1720" width="5.09765625" style="243" bestFit="1" customWidth="1"/>
    <col min="1721" max="1721" width="24.296875" style="243" customWidth="1"/>
    <col min="1722" max="1722" width="8.3984375" style="243" customWidth="1"/>
    <col min="1723" max="1723" width="8" style="243" customWidth="1"/>
    <col min="1724" max="1729" width="13.09765625" style="243" customWidth="1"/>
    <col min="1730" max="1975" width="9.09765625" style="243"/>
    <col min="1976" max="1976" width="5.09765625" style="243" bestFit="1" customWidth="1"/>
    <col min="1977" max="1977" width="24.296875" style="243" customWidth="1"/>
    <col min="1978" max="1978" width="8.3984375" style="243" customWidth="1"/>
    <col min="1979" max="1979" width="8" style="243" customWidth="1"/>
    <col min="1980" max="1985" width="13.09765625" style="243" customWidth="1"/>
    <col min="1986" max="2231" width="9.09765625" style="243"/>
    <col min="2232" max="2232" width="5.09765625" style="243" bestFit="1" customWidth="1"/>
    <col min="2233" max="2233" width="24.296875" style="243" customWidth="1"/>
    <col min="2234" max="2234" width="8.3984375" style="243" customWidth="1"/>
    <col min="2235" max="2235" width="8" style="243" customWidth="1"/>
    <col min="2236" max="2241" width="13.09765625" style="243" customWidth="1"/>
    <col min="2242" max="2487" width="9.09765625" style="243"/>
    <col min="2488" max="2488" width="5.09765625" style="243" bestFit="1" customWidth="1"/>
    <col min="2489" max="2489" width="24.296875" style="243" customWidth="1"/>
    <col min="2490" max="2490" width="8.3984375" style="243" customWidth="1"/>
    <col min="2491" max="2491" width="8" style="243" customWidth="1"/>
    <col min="2492" max="2497" width="13.09765625" style="243" customWidth="1"/>
    <col min="2498" max="2743" width="9.09765625" style="243"/>
    <col min="2744" max="2744" width="5.09765625" style="243" bestFit="1" customWidth="1"/>
    <col min="2745" max="2745" width="24.296875" style="243" customWidth="1"/>
    <col min="2746" max="2746" width="8.3984375" style="243" customWidth="1"/>
    <col min="2747" max="2747" width="8" style="243" customWidth="1"/>
    <col min="2748" max="2753" width="13.09765625" style="243" customWidth="1"/>
    <col min="2754" max="2999" width="9.09765625" style="243"/>
    <col min="3000" max="3000" width="5.09765625" style="243" bestFit="1" customWidth="1"/>
    <col min="3001" max="3001" width="24.296875" style="243" customWidth="1"/>
    <col min="3002" max="3002" width="8.3984375" style="243" customWidth="1"/>
    <col min="3003" max="3003" width="8" style="243" customWidth="1"/>
    <col min="3004" max="3009" width="13.09765625" style="243" customWidth="1"/>
    <col min="3010" max="3255" width="9.09765625" style="243"/>
    <col min="3256" max="3256" width="5.09765625" style="243" bestFit="1" customWidth="1"/>
    <col min="3257" max="3257" width="24.296875" style="243" customWidth="1"/>
    <col min="3258" max="3258" width="8.3984375" style="243" customWidth="1"/>
    <col min="3259" max="3259" width="8" style="243" customWidth="1"/>
    <col min="3260" max="3265" width="13.09765625" style="243" customWidth="1"/>
    <col min="3266" max="3511" width="9.09765625" style="243"/>
    <col min="3512" max="3512" width="5.09765625" style="243" bestFit="1" customWidth="1"/>
    <col min="3513" max="3513" width="24.296875" style="243" customWidth="1"/>
    <col min="3514" max="3514" width="8.3984375" style="243" customWidth="1"/>
    <col min="3515" max="3515" width="8" style="243" customWidth="1"/>
    <col min="3516" max="3521" width="13.09765625" style="243" customWidth="1"/>
    <col min="3522" max="3767" width="9.09765625" style="243"/>
    <col min="3768" max="3768" width="5.09765625" style="243" bestFit="1" customWidth="1"/>
    <col min="3769" max="3769" width="24.296875" style="243" customWidth="1"/>
    <col min="3770" max="3770" width="8.3984375" style="243" customWidth="1"/>
    <col min="3771" max="3771" width="8" style="243" customWidth="1"/>
    <col min="3772" max="3777" width="13.09765625" style="243" customWidth="1"/>
    <col min="3778" max="4023" width="9.09765625" style="243"/>
    <col min="4024" max="4024" width="5.09765625" style="243" bestFit="1" customWidth="1"/>
    <col min="4025" max="4025" width="24.296875" style="243" customWidth="1"/>
    <col min="4026" max="4026" width="8.3984375" style="243" customWidth="1"/>
    <col min="4027" max="4027" width="8" style="243" customWidth="1"/>
    <col min="4028" max="4033" width="13.09765625" style="243" customWidth="1"/>
    <col min="4034" max="4279" width="9.09765625" style="243"/>
    <col min="4280" max="4280" width="5.09765625" style="243" bestFit="1" customWidth="1"/>
    <col min="4281" max="4281" width="24.296875" style="243" customWidth="1"/>
    <col min="4282" max="4282" width="8.3984375" style="243" customWidth="1"/>
    <col min="4283" max="4283" width="8" style="243" customWidth="1"/>
    <col min="4284" max="4289" width="13.09765625" style="243" customWidth="1"/>
    <col min="4290" max="4535" width="9.09765625" style="243"/>
    <col min="4536" max="4536" width="5.09765625" style="243" bestFit="1" customWidth="1"/>
    <col min="4537" max="4537" width="24.296875" style="243" customWidth="1"/>
    <col min="4538" max="4538" width="8.3984375" style="243" customWidth="1"/>
    <col min="4539" max="4539" width="8" style="243" customWidth="1"/>
    <col min="4540" max="4545" width="13.09765625" style="243" customWidth="1"/>
    <col min="4546" max="4791" width="9.09765625" style="243"/>
    <col min="4792" max="4792" width="5.09765625" style="243" bestFit="1" customWidth="1"/>
    <col min="4793" max="4793" width="24.296875" style="243" customWidth="1"/>
    <col min="4794" max="4794" width="8.3984375" style="243" customWidth="1"/>
    <col min="4795" max="4795" width="8" style="243" customWidth="1"/>
    <col min="4796" max="4801" width="13.09765625" style="243" customWidth="1"/>
    <col min="4802" max="5047" width="9.09765625" style="243"/>
    <col min="5048" max="5048" width="5.09765625" style="243" bestFit="1" customWidth="1"/>
    <col min="5049" max="5049" width="24.296875" style="243" customWidth="1"/>
    <col min="5050" max="5050" width="8.3984375" style="243" customWidth="1"/>
    <col min="5051" max="5051" width="8" style="243" customWidth="1"/>
    <col min="5052" max="5057" width="13.09765625" style="243" customWidth="1"/>
    <col min="5058" max="5303" width="9.09765625" style="243"/>
    <col min="5304" max="5304" width="5.09765625" style="243" bestFit="1" customWidth="1"/>
    <col min="5305" max="5305" width="24.296875" style="243" customWidth="1"/>
    <col min="5306" max="5306" width="8.3984375" style="243" customWidth="1"/>
    <col min="5307" max="5307" width="8" style="243" customWidth="1"/>
    <col min="5308" max="5313" width="13.09765625" style="243" customWidth="1"/>
    <col min="5314" max="5559" width="9.09765625" style="243"/>
    <col min="5560" max="5560" width="5.09765625" style="243" bestFit="1" customWidth="1"/>
    <col min="5561" max="5561" width="24.296875" style="243" customWidth="1"/>
    <col min="5562" max="5562" width="8.3984375" style="243" customWidth="1"/>
    <col min="5563" max="5563" width="8" style="243" customWidth="1"/>
    <col min="5564" max="5569" width="13.09765625" style="243" customWidth="1"/>
    <col min="5570" max="5815" width="9.09765625" style="243"/>
    <col min="5816" max="5816" width="5.09765625" style="243" bestFit="1" customWidth="1"/>
    <col min="5817" max="5817" width="24.296875" style="243" customWidth="1"/>
    <col min="5818" max="5818" width="8.3984375" style="243" customWidth="1"/>
    <col min="5819" max="5819" width="8" style="243" customWidth="1"/>
    <col min="5820" max="5825" width="13.09765625" style="243" customWidth="1"/>
    <col min="5826" max="6071" width="9.09765625" style="243"/>
    <col min="6072" max="6072" width="5.09765625" style="243" bestFit="1" customWidth="1"/>
    <col min="6073" max="6073" width="24.296875" style="243" customWidth="1"/>
    <col min="6074" max="6074" width="8.3984375" style="243" customWidth="1"/>
    <col min="6075" max="6075" width="8" style="243" customWidth="1"/>
    <col min="6076" max="6081" width="13.09765625" style="243" customWidth="1"/>
    <col min="6082" max="6327" width="9.09765625" style="243"/>
    <col min="6328" max="6328" width="5.09765625" style="243" bestFit="1" customWidth="1"/>
    <col min="6329" max="6329" width="24.296875" style="243" customWidth="1"/>
    <col min="6330" max="6330" width="8.3984375" style="243" customWidth="1"/>
    <col min="6331" max="6331" width="8" style="243" customWidth="1"/>
    <col min="6332" max="6337" width="13.09765625" style="243" customWidth="1"/>
    <col min="6338" max="6583" width="9.09765625" style="243"/>
    <col min="6584" max="6584" width="5.09765625" style="243" bestFit="1" customWidth="1"/>
    <col min="6585" max="6585" width="24.296875" style="243" customWidth="1"/>
    <col min="6586" max="6586" width="8.3984375" style="243" customWidth="1"/>
    <col min="6587" max="6587" width="8" style="243" customWidth="1"/>
    <col min="6588" max="6593" width="13.09765625" style="243" customWidth="1"/>
    <col min="6594" max="6839" width="9.09765625" style="243"/>
    <col min="6840" max="6840" width="5.09765625" style="243" bestFit="1" customWidth="1"/>
    <col min="6841" max="6841" width="24.296875" style="243" customWidth="1"/>
    <col min="6842" max="6842" width="8.3984375" style="243" customWidth="1"/>
    <col min="6843" max="6843" width="8" style="243" customWidth="1"/>
    <col min="6844" max="6849" width="13.09765625" style="243" customWidth="1"/>
    <col min="6850" max="7095" width="9.09765625" style="243"/>
    <col min="7096" max="7096" width="5.09765625" style="243" bestFit="1" customWidth="1"/>
    <col min="7097" max="7097" width="24.296875" style="243" customWidth="1"/>
    <col min="7098" max="7098" width="8.3984375" style="243" customWidth="1"/>
    <col min="7099" max="7099" width="8" style="243" customWidth="1"/>
    <col min="7100" max="7105" width="13.09765625" style="243" customWidth="1"/>
    <col min="7106" max="7351" width="9.09765625" style="243"/>
    <col min="7352" max="7352" width="5.09765625" style="243" bestFit="1" customWidth="1"/>
    <col min="7353" max="7353" width="24.296875" style="243" customWidth="1"/>
    <col min="7354" max="7354" width="8.3984375" style="243" customWidth="1"/>
    <col min="7355" max="7355" width="8" style="243" customWidth="1"/>
    <col min="7356" max="7361" width="13.09765625" style="243" customWidth="1"/>
    <col min="7362" max="7607" width="9.09765625" style="243"/>
    <col min="7608" max="7608" width="5.09765625" style="243" bestFit="1" customWidth="1"/>
    <col min="7609" max="7609" width="24.296875" style="243" customWidth="1"/>
    <col min="7610" max="7610" width="8.3984375" style="243" customWidth="1"/>
    <col min="7611" max="7611" width="8" style="243" customWidth="1"/>
    <col min="7612" max="7617" width="13.09765625" style="243" customWidth="1"/>
    <col min="7618" max="7863" width="9.09765625" style="243"/>
    <col min="7864" max="7864" width="5.09765625" style="243" bestFit="1" customWidth="1"/>
    <col min="7865" max="7865" width="24.296875" style="243" customWidth="1"/>
    <col min="7866" max="7866" width="8.3984375" style="243" customWidth="1"/>
    <col min="7867" max="7867" width="8" style="243" customWidth="1"/>
    <col min="7868" max="7873" width="13.09765625" style="243" customWidth="1"/>
    <col min="7874" max="8119" width="9.09765625" style="243"/>
    <col min="8120" max="8120" width="5.09765625" style="243" bestFit="1" customWidth="1"/>
    <col min="8121" max="8121" width="24.296875" style="243" customWidth="1"/>
    <col min="8122" max="8122" width="8.3984375" style="243" customWidth="1"/>
    <col min="8123" max="8123" width="8" style="243" customWidth="1"/>
    <col min="8124" max="8129" width="13.09765625" style="243" customWidth="1"/>
    <col min="8130" max="8375" width="9.09765625" style="243"/>
    <col min="8376" max="8376" width="5.09765625" style="243" bestFit="1" customWidth="1"/>
    <col min="8377" max="8377" width="24.296875" style="243" customWidth="1"/>
    <col min="8378" max="8378" width="8.3984375" style="243" customWidth="1"/>
    <col min="8379" max="8379" width="8" style="243" customWidth="1"/>
    <col min="8380" max="8385" width="13.09765625" style="243" customWidth="1"/>
    <col min="8386" max="8631" width="9.09765625" style="243"/>
    <col min="8632" max="8632" width="5.09765625" style="243" bestFit="1" customWidth="1"/>
    <col min="8633" max="8633" width="24.296875" style="243" customWidth="1"/>
    <col min="8634" max="8634" width="8.3984375" style="243" customWidth="1"/>
    <col min="8635" max="8635" width="8" style="243" customWidth="1"/>
    <col min="8636" max="8641" width="13.09765625" style="243" customWidth="1"/>
    <col min="8642" max="8887" width="9.09765625" style="243"/>
    <col min="8888" max="8888" width="5.09765625" style="243" bestFit="1" customWidth="1"/>
    <col min="8889" max="8889" width="24.296875" style="243" customWidth="1"/>
    <col min="8890" max="8890" width="8.3984375" style="243" customWidth="1"/>
    <col min="8891" max="8891" width="8" style="243" customWidth="1"/>
    <col min="8892" max="8897" width="13.09765625" style="243" customWidth="1"/>
    <col min="8898" max="9143" width="9.09765625" style="243"/>
    <col min="9144" max="9144" width="5.09765625" style="243" bestFit="1" customWidth="1"/>
    <col min="9145" max="9145" width="24.296875" style="243" customWidth="1"/>
    <col min="9146" max="9146" width="8.3984375" style="243" customWidth="1"/>
    <col min="9147" max="9147" width="8" style="243" customWidth="1"/>
    <col min="9148" max="9153" width="13.09765625" style="243" customWidth="1"/>
    <col min="9154" max="9399" width="9.09765625" style="243"/>
    <col min="9400" max="9400" width="5.09765625" style="243" bestFit="1" customWidth="1"/>
    <col min="9401" max="9401" width="24.296875" style="243" customWidth="1"/>
    <col min="9402" max="9402" width="8.3984375" style="243" customWidth="1"/>
    <col min="9403" max="9403" width="8" style="243" customWidth="1"/>
    <col min="9404" max="9409" width="13.09765625" style="243" customWidth="1"/>
    <col min="9410" max="9655" width="9.09765625" style="243"/>
    <col min="9656" max="9656" width="5.09765625" style="243" bestFit="1" customWidth="1"/>
    <col min="9657" max="9657" width="24.296875" style="243" customWidth="1"/>
    <col min="9658" max="9658" width="8.3984375" style="243" customWidth="1"/>
    <col min="9659" max="9659" width="8" style="243" customWidth="1"/>
    <col min="9660" max="9665" width="13.09765625" style="243" customWidth="1"/>
    <col min="9666" max="9911" width="9.09765625" style="243"/>
    <col min="9912" max="9912" width="5.09765625" style="243" bestFit="1" customWidth="1"/>
    <col min="9913" max="9913" width="24.296875" style="243" customWidth="1"/>
    <col min="9914" max="9914" width="8.3984375" style="243" customWidth="1"/>
    <col min="9915" max="9915" width="8" style="243" customWidth="1"/>
    <col min="9916" max="9921" width="13.09765625" style="243" customWidth="1"/>
    <col min="9922" max="10167" width="9.09765625" style="243"/>
    <col min="10168" max="10168" width="5.09765625" style="243" bestFit="1" customWidth="1"/>
    <col min="10169" max="10169" width="24.296875" style="243" customWidth="1"/>
    <col min="10170" max="10170" width="8.3984375" style="243" customWidth="1"/>
    <col min="10171" max="10171" width="8" style="243" customWidth="1"/>
    <col min="10172" max="10177" width="13.09765625" style="243" customWidth="1"/>
    <col min="10178" max="10423" width="9.09765625" style="243"/>
    <col min="10424" max="10424" width="5.09765625" style="243" bestFit="1" customWidth="1"/>
    <col min="10425" max="10425" width="24.296875" style="243" customWidth="1"/>
    <col min="10426" max="10426" width="8.3984375" style="243" customWidth="1"/>
    <col min="10427" max="10427" width="8" style="243" customWidth="1"/>
    <col min="10428" max="10433" width="13.09765625" style="243" customWidth="1"/>
    <col min="10434" max="10679" width="9.09765625" style="243"/>
    <col min="10680" max="10680" width="5.09765625" style="243" bestFit="1" customWidth="1"/>
    <col min="10681" max="10681" width="24.296875" style="243" customWidth="1"/>
    <col min="10682" max="10682" width="8.3984375" style="243" customWidth="1"/>
    <col min="10683" max="10683" width="8" style="243" customWidth="1"/>
    <col min="10684" max="10689" width="13.09765625" style="243" customWidth="1"/>
    <col min="10690" max="10935" width="9.09765625" style="243"/>
    <col min="10936" max="10936" width="5.09765625" style="243" bestFit="1" customWidth="1"/>
    <col min="10937" max="10937" width="24.296875" style="243" customWidth="1"/>
    <col min="10938" max="10938" width="8.3984375" style="243" customWidth="1"/>
    <col min="10939" max="10939" width="8" style="243" customWidth="1"/>
    <col min="10940" max="10945" width="13.09765625" style="243" customWidth="1"/>
    <col min="10946" max="11191" width="9.09765625" style="243"/>
    <col min="11192" max="11192" width="5.09765625" style="243" bestFit="1" customWidth="1"/>
    <col min="11193" max="11193" width="24.296875" style="243" customWidth="1"/>
    <col min="11194" max="11194" width="8.3984375" style="243" customWidth="1"/>
    <col min="11195" max="11195" width="8" style="243" customWidth="1"/>
    <col min="11196" max="11201" width="13.09765625" style="243" customWidth="1"/>
    <col min="11202" max="11447" width="9.09765625" style="243"/>
    <col min="11448" max="11448" width="5.09765625" style="243" bestFit="1" customWidth="1"/>
    <col min="11449" max="11449" width="24.296875" style="243" customWidth="1"/>
    <col min="11450" max="11450" width="8.3984375" style="243" customWidth="1"/>
    <col min="11451" max="11451" width="8" style="243" customWidth="1"/>
    <col min="11452" max="11457" width="13.09765625" style="243" customWidth="1"/>
    <col min="11458" max="11703" width="9.09765625" style="243"/>
    <col min="11704" max="11704" width="5.09765625" style="243" bestFit="1" customWidth="1"/>
    <col min="11705" max="11705" width="24.296875" style="243" customWidth="1"/>
    <col min="11706" max="11706" width="8.3984375" style="243" customWidth="1"/>
    <col min="11707" max="11707" width="8" style="243" customWidth="1"/>
    <col min="11708" max="11713" width="13.09765625" style="243" customWidth="1"/>
    <col min="11714" max="11959" width="9.09765625" style="243"/>
    <col min="11960" max="11960" width="5.09765625" style="243" bestFit="1" customWidth="1"/>
    <col min="11961" max="11961" width="24.296875" style="243" customWidth="1"/>
    <col min="11962" max="11962" width="8.3984375" style="243" customWidth="1"/>
    <col min="11963" max="11963" width="8" style="243" customWidth="1"/>
    <col min="11964" max="11969" width="13.09765625" style="243" customWidth="1"/>
    <col min="11970" max="12215" width="9.09765625" style="243"/>
    <col min="12216" max="12216" width="5.09765625" style="243" bestFit="1" customWidth="1"/>
    <col min="12217" max="12217" width="24.296875" style="243" customWidth="1"/>
    <col min="12218" max="12218" width="8.3984375" style="243" customWidth="1"/>
    <col min="12219" max="12219" width="8" style="243" customWidth="1"/>
    <col min="12220" max="12225" width="13.09765625" style="243" customWidth="1"/>
    <col min="12226" max="12471" width="9.09765625" style="243"/>
    <col min="12472" max="12472" width="5.09765625" style="243" bestFit="1" customWidth="1"/>
    <col min="12473" max="12473" width="24.296875" style="243" customWidth="1"/>
    <col min="12474" max="12474" width="8.3984375" style="243" customWidth="1"/>
    <col min="12475" max="12475" width="8" style="243" customWidth="1"/>
    <col min="12476" max="12481" width="13.09765625" style="243" customWidth="1"/>
    <col min="12482" max="12727" width="9.09765625" style="243"/>
    <col min="12728" max="12728" width="5.09765625" style="243" bestFit="1" customWidth="1"/>
    <col min="12729" max="12729" width="24.296875" style="243" customWidth="1"/>
    <col min="12730" max="12730" width="8.3984375" style="243" customWidth="1"/>
    <col min="12731" max="12731" width="8" style="243" customWidth="1"/>
    <col min="12732" max="12737" width="13.09765625" style="243" customWidth="1"/>
    <col min="12738" max="12983" width="9.09765625" style="243"/>
    <col min="12984" max="12984" width="5.09765625" style="243" bestFit="1" customWidth="1"/>
    <col min="12985" max="12985" width="24.296875" style="243" customWidth="1"/>
    <col min="12986" max="12986" width="8.3984375" style="243" customWidth="1"/>
    <col min="12987" max="12987" width="8" style="243" customWidth="1"/>
    <col min="12988" max="12993" width="13.09765625" style="243" customWidth="1"/>
    <col min="12994" max="13239" width="9.09765625" style="243"/>
    <col min="13240" max="13240" width="5.09765625" style="243" bestFit="1" customWidth="1"/>
    <col min="13241" max="13241" width="24.296875" style="243" customWidth="1"/>
    <col min="13242" max="13242" width="8.3984375" style="243" customWidth="1"/>
    <col min="13243" max="13243" width="8" style="243" customWidth="1"/>
    <col min="13244" max="13249" width="13.09765625" style="243" customWidth="1"/>
    <col min="13250" max="13495" width="9.09765625" style="243"/>
    <col min="13496" max="13496" width="5.09765625" style="243" bestFit="1" customWidth="1"/>
    <col min="13497" max="13497" width="24.296875" style="243" customWidth="1"/>
    <col min="13498" max="13498" width="8.3984375" style="243" customWidth="1"/>
    <col min="13499" max="13499" width="8" style="243" customWidth="1"/>
    <col min="13500" max="13505" width="13.09765625" style="243" customWidth="1"/>
    <col min="13506" max="13751" width="9.09765625" style="243"/>
    <col min="13752" max="13752" width="5.09765625" style="243" bestFit="1" customWidth="1"/>
    <col min="13753" max="13753" width="24.296875" style="243" customWidth="1"/>
    <col min="13754" max="13754" width="8.3984375" style="243" customWidth="1"/>
    <col min="13755" max="13755" width="8" style="243" customWidth="1"/>
    <col min="13756" max="13761" width="13.09765625" style="243" customWidth="1"/>
    <col min="13762" max="14007" width="9.09765625" style="243"/>
    <col min="14008" max="14008" width="5.09765625" style="243" bestFit="1" customWidth="1"/>
    <col min="14009" max="14009" width="24.296875" style="243" customWidth="1"/>
    <col min="14010" max="14010" width="8.3984375" style="243" customWidth="1"/>
    <col min="14011" max="14011" width="8" style="243" customWidth="1"/>
    <col min="14012" max="14017" width="13.09765625" style="243" customWidth="1"/>
    <col min="14018" max="14263" width="9.09765625" style="243"/>
    <col min="14264" max="14264" width="5.09765625" style="243" bestFit="1" customWidth="1"/>
    <col min="14265" max="14265" width="24.296875" style="243" customWidth="1"/>
    <col min="14266" max="14266" width="8.3984375" style="243" customWidth="1"/>
    <col min="14267" max="14267" width="8" style="243" customWidth="1"/>
    <col min="14268" max="14273" width="13.09765625" style="243" customWidth="1"/>
    <col min="14274" max="14519" width="9.09765625" style="243"/>
    <col min="14520" max="14520" width="5.09765625" style="243" bestFit="1" customWidth="1"/>
    <col min="14521" max="14521" width="24.296875" style="243" customWidth="1"/>
    <col min="14522" max="14522" width="8.3984375" style="243" customWidth="1"/>
    <col min="14523" max="14523" width="8" style="243" customWidth="1"/>
    <col min="14524" max="14529" width="13.09765625" style="243" customWidth="1"/>
    <col min="14530" max="14775" width="9.09765625" style="243"/>
    <col min="14776" max="14776" width="5.09765625" style="243" bestFit="1" customWidth="1"/>
    <col min="14777" max="14777" width="24.296875" style="243" customWidth="1"/>
    <col min="14778" max="14778" width="8.3984375" style="243" customWidth="1"/>
    <col min="14779" max="14779" width="8" style="243" customWidth="1"/>
    <col min="14780" max="14785" width="13.09765625" style="243" customWidth="1"/>
    <col min="14786" max="15031" width="9.09765625" style="243"/>
    <col min="15032" max="15032" width="5.09765625" style="243" bestFit="1" customWidth="1"/>
    <col min="15033" max="15033" width="24.296875" style="243" customWidth="1"/>
    <col min="15034" max="15034" width="8.3984375" style="243" customWidth="1"/>
    <col min="15035" max="15035" width="8" style="243" customWidth="1"/>
    <col min="15036" max="15041" width="13.09765625" style="243" customWidth="1"/>
    <col min="15042" max="15287" width="9.09765625" style="243"/>
    <col min="15288" max="15288" width="5.09765625" style="243" bestFit="1" customWidth="1"/>
    <col min="15289" max="15289" width="24.296875" style="243" customWidth="1"/>
    <col min="15290" max="15290" width="8.3984375" style="243" customWidth="1"/>
    <col min="15291" max="15291" width="8" style="243" customWidth="1"/>
    <col min="15292" max="15297" width="13.09765625" style="243" customWidth="1"/>
    <col min="15298" max="15543" width="9.09765625" style="243"/>
    <col min="15544" max="15544" width="5.09765625" style="243" bestFit="1" customWidth="1"/>
    <col min="15545" max="15545" width="24.296875" style="243" customWidth="1"/>
    <col min="15546" max="15546" width="8.3984375" style="243" customWidth="1"/>
    <col min="15547" max="15547" width="8" style="243" customWidth="1"/>
    <col min="15548" max="15553" width="13.09765625" style="243" customWidth="1"/>
    <col min="15554" max="15799" width="9.09765625" style="243"/>
    <col min="15800" max="15800" width="5.09765625" style="243" bestFit="1" customWidth="1"/>
    <col min="15801" max="15801" width="24.296875" style="243" customWidth="1"/>
    <col min="15802" max="15802" width="8.3984375" style="243" customWidth="1"/>
    <col min="15803" max="15803" width="8" style="243" customWidth="1"/>
    <col min="15804" max="15809" width="13.09765625" style="243" customWidth="1"/>
    <col min="15810" max="16055" width="9.09765625" style="243"/>
    <col min="16056" max="16056" width="5.09765625" style="243" bestFit="1" customWidth="1"/>
    <col min="16057" max="16057" width="24.296875" style="243" customWidth="1"/>
    <col min="16058" max="16058" width="8.3984375" style="243" customWidth="1"/>
    <col min="16059" max="16059" width="8" style="243" customWidth="1"/>
    <col min="16060" max="16065" width="13.09765625" style="243" customWidth="1"/>
    <col min="16066" max="16311" width="9.09765625" style="243"/>
    <col min="16312" max="16384" width="9.09765625" style="243" customWidth="1"/>
  </cols>
  <sheetData>
    <row r="1" spans="1:10" ht="15.6" x14ac:dyDescent="0.25">
      <c r="A1" s="462" t="s">
        <v>171</v>
      </c>
      <c r="B1" s="462"/>
      <c r="C1" s="241"/>
      <c r="D1" s="241"/>
      <c r="E1" s="241"/>
      <c r="F1" s="241"/>
      <c r="G1" s="242"/>
      <c r="H1" s="241"/>
      <c r="I1" s="242"/>
      <c r="J1" s="241"/>
    </row>
    <row r="2" spans="1:10" ht="12.75" customHeight="1" x14ac:dyDescent="0.25">
      <c r="A2" s="463" t="s">
        <v>258</v>
      </c>
      <c r="B2" s="463"/>
      <c r="C2" s="463"/>
      <c r="D2" s="463"/>
      <c r="E2" s="463"/>
      <c r="F2" s="463"/>
      <c r="G2" s="463"/>
      <c r="H2" s="463"/>
      <c r="I2" s="463"/>
      <c r="J2" s="463"/>
    </row>
    <row r="3" spans="1:10" ht="22.5" customHeight="1" x14ac:dyDescent="0.25">
      <c r="A3" s="463" t="s">
        <v>234</v>
      </c>
      <c r="B3" s="463"/>
      <c r="C3" s="463"/>
      <c r="D3" s="463"/>
      <c r="E3" s="463"/>
      <c r="F3" s="463"/>
      <c r="G3" s="463"/>
      <c r="H3" s="463"/>
      <c r="I3" s="463"/>
      <c r="J3" s="463"/>
    </row>
    <row r="4" spans="1:10" s="244" customFormat="1" ht="12.75" customHeight="1" x14ac:dyDescent="0.25">
      <c r="A4" s="464" t="s">
        <v>1</v>
      </c>
      <c r="B4" s="464" t="s">
        <v>2</v>
      </c>
      <c r="C4" s="464" t="s">
        <v>3</v>
      </c>
      <c r="D4" s="465" t="s">
        <v>235</v>
      </c>
      <c r="E4" s="465" t="s">
        <v>180</v>
      </c>
      <c r="F4" s="465"/>
      <c r="G4" s="465"/>
      <c r="H4" s="465"/>
      <c r="I4" s="465"/>
      <c r="J4" s="465"/>
    </row>
    <row r="5" spans="1:10" s="244" customFormat="1" ht="20.399999999999999" x14ac:dyDescent="0.25">
      <c r="A5" s="464"/>
      <c r="B5" s="464"/>
      <c r="C5" s="464"/>
      <c r="D5" s="464"/>
      <c r="E5" s="251" t="s">
        <v>183</v>
      </c>
      <c r="F5" s="252" t="s">
        <v>184</v>
      </c>
      <c r="G5" s="252" t="s">
        <v>185</v>
      </c>
      <c r="H5" s="251" t="s">
        <v>186</v>
      </c>
      <c r="I5" s="251" t="s">
        <v>187</v>
      </c>
      <c r="J5" s="251" t="s">
        <v>188</v>
      </c>
    </row>
    <row r="6" spans="1:10" s="245" customFormat="1" ht="20.399999999999999" hidden="1" x14ac:dyDescent="0.25">
      <c r="A6" s="126" t="s">
        <v>189</v>
      </c>
      <c r="B6" s="127" t="s">
        <v>190</v>
      </c>
      <c r="C6" s="127" t="s">
        <v>191</v>
      </c>
      <c r="D6" s="128" t="s">
        <v>259</v>
      </c>
      <c r="E6" s="126" t="e">
        <f>#REF!</f>
        <v>#REF!</v>
      </c>
      <c r="F6" s="129" t="e">
        <f>#REF!</f>
        <v>#REF!</v>
      </c>
      <c r="G6" s="129" t="e">
        <f>#REF!</f>
        <v>#REF!</v>
      </c>
      <c r="H6" s="126" t="e">
        <f>#REF!</f>
        <v>#REF!</v>
      </c>
      <c r="I6" s="126" t="e">
        <f>#REF!</f>
        <v>#REF!</v>
      </c>
      <c r="J6" s="126" t="e">
        <f>#REF!</f>
        <v>#REF!</v>
      </c>
    </row>
    <row r="7" spans="1:10" s="246" customFormat="1" ht="16.95" customHeight="1" x14ac:dyDescent="0.25">
      <c r="A7" s="136">
        <v>1</v>
      </c>
      <c r="B7" s="137" t="s">
        <v>260</v>
      </c>
      <c r="C7" s="136" t="s">
        <v>8</v>
      </c>
      <c r="D7" s="138">
        <v>141.22000000000003</v>
      </c>
      <c r="E7" s="138">
        <v>16.84</v>
      </c>
      <c r="F7" s="253">
        <v>70.760000000000005</v>
      </c>
      <c r="G7" s="253">
        <v>29.320000000000004</v>
      </c>
      <c r="H7" s="138">
        <v>9.6700000000000017</v>
      </c>
      <c r="I7" s="138">
        <v>10.75</v>
      </c>
      <c r="J7" s="138">
        <v>3.88</v>
      </c>
    </row>
    <row r="8" spans="1:10" s="244" customFormat="1" ht="15.75" customHeight="1" x14ac:dyDescent="0.25">
      <c r="A8" s="104" t="s">
        <v>59</v>
      </c>
      <c r="B8" s="105" t="s">
        <v>60</v>
      </c>
      <c r="C8" s="131" t="s">
        <v>9</v>
      </c>
      <c r="D8" s="112">
        <v>55.260000000000005</v>
      </c>
      <c r="E8" s="112">
        <v>7.1</v>
      </c>
      <c r="F8" s="132">
        <v>10.6</v>
      </c>
      <c r="G8" s="132">
        <v>21.14</v>
      </c>
      <c r="H8" s="112">
        <v>6.75</v>
      </c>
      <c r="I8" s="112">
        <v>6.13</v>
      </c>
      <c r="J8" s="112">
        <v>3.54</v>
      </c>
    </row>
    <row r="9" spans="1:10" s="247" customFormat="1" ht="17.25" customHeight="1" x14ac:dyDescent="0.25">
      <c r="A9" s="108"/>
      <c r="B9" s="109" t="s">
        <v>239</v>
      </c>
      <c r="C9" s="133" t="s">
        <v>10</v>
      </c>
      <c r="D9" s="134">
        <v>55.260000000000005</v>
      </c>
      <c r="E9" s="134">
        <v>7.1</v>
      </c>
      <c r="F9" s="135">
        <v>10.6</v>
      </c>
      <c r="G9" s="135">
        <v>21.14</v>
      </c>
      <c r="H9" s="134">
        <v>6.75</v>
      </c>
      <c r="I9" s="134">
        <v>6.13</v>
      </c>
      <c r="J9" s="134">
        <v>3.54</v>
      </c>
    </row>
    <row r="10" spans="1:10" s="244" customFormat="1" ht="15" customHeight="1" x14ac:dyDescent="0.25">
      <c r="A10" s="104" t="s">
        <v>62</v>
      </c>
      <c r="B10" s="105" t="s">
        <v>63</v>
      </c>
      <c r="C10" s="131" t="s">
        <v>11</v>
      </c>
      <c r="D10" s="112">
        <v>1.47</v>
      </c>
      <c r="E10" s="112">
        <v>0.41</v>
      </c>
      <c r="F10" s="132"/>
      <c r="G10" s="132">
        <v>0.51</v>
      </c>
      <c r="H10" s="112">
        <v>0.55000000000000004</v>
      </c>
      <c r="I10" s="112">
        <v>0</v>
      </c>
      <c r="J10" s="112">
        <v>0</v>
      </c>
    </row>
    <row r="11" spans="1:10" s="244" customFormat="1" ht="15" customHeight="1" x14ac:dyDescent="0.25">
      <c r="A11" s="104" t="s">
        <v>64</v>
      </c>
      <c r="B11" s="105" t="s">
        <v>65</v>
      </c>
      <c r="C11" s="131" t="s">
        <v>12</v>
      </c>
      <c r="D11" s="112">
        <f>41.23+1.8</f>
        <v>43.029999999999994</v>
      </c>
      <c r="E11" s="112">
        <v>5.7200000000000006</v>
      </c>
      <c r="F11" s="132">
        <v>26.88</v>
      </c>
      <c r="G11" s="132">
        <v>4.87</v>
      </c>
      <c r="H11" s="112">
        <v>1.33</v>
      </c>
      <c r="I11" s="112">
        <v>2.4299999999999997</v>
      </c>
      <c r="J11" s="112">
        <v>1.8</v>
      </c>
    </row>
    <row r="12" spans="1:10" s="244" customFormat="1" ht="15" customHeight="1" x14ac:dyDescent="0.25">
      <c r="A12" s="104" t="s">
        <v>66</v>
      </c>
      <c r="B12" s="105" t="s">
        <v>67</v>
      </c>
      <c r="C12" s="131" t="s">
        <v>13</v>
      </c>
      <c r="D12" s="112">
        <v>29.45</v>
      </c>
      <c r="E12" s="112">
        <v>2.0099999999999998</v>
      </c>
      <c r="F12" s="132">
        <v>23.5</v>
      </c>
      <c r="G12" s="132">
        <v>2.5</v>
      </c>
      <c r="H12" s="112">
        <v>0</v>
      </c>
      <c r="I12" s="112">
        <v>1.44</v>
      </c>
      <c r="J12" s="112">
        <v>0</v>
      </c>
    </row>
    <row r="13" spans="1:10" s="244" customFormat="1" ht="15" customHeight="1" x14ac:dyDescent="0.25">
      <c r="A13" s="104" t="s">
        <v>68</v>
      </c>
      <c r="B13" s="105" t="s">
        <v>69</v>
      </c>
      <c r="C13" s="131" t="s">
        <v>14</v>
      </c>
      <c r="D13" s="112">
        <v>0</v>
      </c>
      <c r="E13" s="112">
        <v>0</v>
      </c>
      <c r="F13" s="112">
        <v>0</v>
      </c>
      <c r="G13" s="112">
        <v>0</v>
      </c>
      <c r="H13" s="112">
        <v>0</v>
      </c>
      <c r="I13" s="112">
        <v>0</v>
      </c>
      <c r="J13" s="112">
        <v>0</v>
      </c>
    </row>
    <row r="14" spans="1:10" s="244" customFormat="1" ht="15" customHeight="1" x14ac:dyDescent="0.25">
      <c r="A14" s="104" t="s">
        <v>70</v>
      </c>
      <c r="B14" s="105" t="s">
        <v>71</v>
      </c>
      <c r="C14" s="131" t="s">
        <v>15</v>
      </c>
      <c r="D14" s="112">
        <v>16.420000000000002</v>
      </c>
      <c r="E14" s="112">
        <v>1.6</v>
      </c>
      <c r="F14" s="112">
        <v>14.780000000000001</v>
      </c>
      <c r="G14" s="112">
        <v>0</v>
      </c>
      <c r="H14" s="112">
        <v>0.04</v>
      </c>
      <c r="I14" s="112">
        <v>0</v>
      </c>
      <c r="J14" s="112">
        <v>0</v>
      </c>
    </row>
    <row r="15" spans="1:10" s="244" customFormat="1" ht="15" customHeight="1" x14ac:dyDescent="0.25">
      <c r="A15" s="104">
        <v>1.7</v>
      </c>
      <c r="B15" s="105" t="s">
        <v>72</v>
      </c>
      <c r="C15" s="131" t="s">
        <v>16</v>
      </c>
      <c r="D15" s="112">
        <v>1.6400000000000001</v>
      </c>
      <c r="E15" s="112">
        <v>0</v>
      </c>
      <c r="F15" s="112">
        <v>0</v>
      </c>
      <c r="G15" s="112">
        <v>0.3</v>
      </c>
      <c r="H15" s="112">
        <v>1</v>
      </c>
      <c r="I15" s="112">
        <v>0</v>
      </c>
      <c r="J15" s="112">
        <v>0.34</v>
      </c>
    </row>
    <row r="16" spans="1:10" s="244" customFormat="1" ht="15" hidden="1" customHeight="1" x14ac:dyDescent="0.25">
      <c r="A16" s="104" t="s">
        <v>73</v>
      </c>
      <c r="B16" s="105" t="s">
        <v>200</v>
      </c>
      <c r="C16" s="131"/>
      <c r="D16" s="112">
        <v>0</v>
      </c>
      <c r="E16" s="112">
        <v>0</v>
      </c>
      <c r="F16" s="112">
        <v>0</v>
      </c>
      <c r="G16" s="112">
        <v>0</v>
      </c>
      <c r="H16" s="112">
        <v>0</v>
      </c>
      <c r="I16" s="112">
        <v>0</v>
      </c>
      <c r="J16" s="112">
        <v>0</v>
      </c>
    </row>
    <row r="17" spans="1:10" s="244" customFormat="1" ht="15" customHeight="1" x14ac:dyDescent="0.25">
      <c r="A17" s="104">
        <v>1.8</v>
      </c>
      <c r="B17" s="105" t="s">
        <v>74</v>
      </c>
      <c r="C17" s="131" t="s">
        <v>17</v>
      </c>
      <c r="D17" s="112">
        <v>0.75</v>
      </c>
      <c r="E17" s="112">
        <v>0</v>
      </c>
      <c r="F17" s="112">
        <v>0</v>
      </c>
      <c r="G17" s="112">
        <v>0</v>
      </c>
      <c r="H17" s="112">
        <v>0</v>
      </c>
      <c r="I17" s="112">
        <v>0.75</v>
      </c>
      <c r="J17" s="112">
        <v>0</v>
      </c>
    </row>
    <row r="18" spans="1:10" s="246" customFormat="1" x14ac:dyDescent="0.25">
      <c r="A18" s="136">
        <v>2</v>
      </c>
      <c r="B18" s="137" t="s">
        <v>75</v>
      </c>
      <c r="C18" s="136" t="s">
        <v>18</v>
      </c>
      <c r="D18" s="138">
        <f>SUM(D19:D44)</f>
        <v>51.919999999999995</v>
      </c>
      <c r="E18" s="117">
        <f>SUM(E19:E44)</f>
        <v>4.08</v>
      </c>
      <c r="F18" s="117">
        <f>SUM(F19:F44)</f>
        <v>28.400000000000002</v>
      </c>
      <c r="G18" s="117">
        <f t="shared" ref="G18:J18" si="0">SUM(G19:G44)</f>
        <v>2.95</v>
      </c>
      <c r="H18" s="117">
        <f t="shared" si="0"/>
        <v>15.65</v>
      </c>
      <c r="I18" s="117">
        <f t="shared" si="0"/>
        <v>0.68</v>
      </c>
      <c r="J18" s="117">
        <f t="shared" si="0"/>
        <v>0.16</v>
      </c>
    </row>
    <row r="19" spans="1:10" s="244" customFormat="1" x14ac:dyDescent="0.25">
      <c r="A19" s="131" t="s">
        <v>76</v>
      </c>
      <c r="B19" s="139" t="s">
        <v>77</v>
      </c>
      <c r="C19" s="131" t="s">
        <v>19</v>
      </c>
      <c r="D19" s="138">
        <f>SUM(E19:J19)</f>
        <v>0</v>
      </c>
      <c r="E19" s="140"/>
      <c r="F19" s="140"/>
      <c r="G19" s="140"/>
      <c r="H19" s="140"/>
      <c r="I19" s="140"/>
      <c r="J19" s="140"/>
    </row>
    <row r="20" spans="1:10" s="244" customFormat="1" x14ac:dyDescent="0.25">
      <c r="A20" s="131" t="s">
        <v>78</v>
      </c>
      <c r="B20" s="139" t="s">
        <v>79</v>
      </c>
      <c r="C20" s="131" t="s">
        <v>20</v>
      </c>
      <c r="D20" s="138">
        <f t="shared" ref="D20:D44" si="1">SUM(E20:J20)</f>
        <v>0</v>
      </c>
      <c r="E20" s="140"/>
      <c r="F20" s="140"/>
      <c r="G20" s="140"/>
      <c r="H20" s="140"/>
      <c r="I20" s="140"/>
      <c r="J20" s="140"/>
    </row>
    <row r="21" spans="1:10" s="244" customFormat="1" x14ac:dyDescent="0.25">
      <c r="A21" s="131" t="s">
        <v>80</v>
      </c>
      <c r="B21" s="139" t="s">
        <v>81</v>
      </c>
      <c r="C21" s="131" t="s">
        <v>21</v>
      </c>
      <c r="D21" s="138">
        <f t="shared" si="1"/>
        <v>0</v>
      </c>
      <c r="E21" s="140"/>
      <c r="F21" s="140"/>
      <c r="G21" s="140"/>
      <c r="H21" s="140"/>
      <c r="I21" s="140"/>
      <c r="J21" s="140"/>
    </row>
    <row r="22" spans="1:10" s="244" customFormat="1" x14ac:dyDescent="0.25">
      <c r="A22" s="131" t="s">
        <v>82</v>
      </c>
      <c r="B22" s="139" t="s">
        <v>83</v>
      </c>
      <c r="C22" s="131" t="s">
        <v>22</v>
      </c>
      <c r="D22" s="138">
        <f t="shared" si="1"/>
        <v>0</v>
      </c>
      <c r="E22" s="140"/>
      <c r="F22" s="140"/>
      <c r="G22" s="140"/>
      <c r="H22" s="140"/>
      <c r="I22" s="140"/>
      <c r="J22" s="140"/>
    </row>
    <row r="23" spans="1:10" s="244" customFormat="1" x14ac:dyDescent="0.25">
      <c r="A23" s="131" t="s">
        <v>84</v>
      </c>
      <c r="B23" s="139" t="s">
        <v>85</v>
      </c>
      <c r="C23" s="131" t="s">
        <v>23</v>
      </c>
      <c r="D23" s="138">
        <f t="shared" si="1"/>
        <v>0</v>
      </c>
      <c r="E23" s="140"/>
      <c r="F23" s="140"/>
      <c r="G23" s="140"/>
      <c r="H23" s="140"/>
      <c r="I23" s="140"/>
      <c r="J23" s="140"/>
    </row>
    <row r="24" spans="1:10" s="244" customFormat="1" ht="15" customHeight="1" x14ac:dyDescent="0.25">
      <c r="A24" s="131" t="s">
        <v>86</v>
      </c>
      <c r="B24" s="139" t="s">
        <v>87</v>
      </c>
      <c r="C24" s="131" t="s">
        <v>24</v>
      </c>
      <c r="D24" s="138">
        <f t="shared" si="1"/>
        <v>4.2200000000000006</v>
      </c>
      <c r="E24" s="140">
        <v>2.56</v>
      </c>
      <c r="F24" s="141"/>
      <c r="G24" s="140">
        <v>1.59</v>
      </c>
      <c r="H24" s="140">
        <v>7.0000000000000007E-2</v>
      </c>
      <c r="I24" s="140"/>
      <c r="J24" s="140"/>
    </row>
    <row r="25" spans="1:10" s="244" customFormat="1" x14ac:dyDescent="0.25">
      <c r="A25" s="131" t="s">
        <v>88</v>
      </c>
      <c r="B25" s="139" t="s">
        <v>89</v>
      </c>
      <c r="C25" s="131" t="s">
        <v>25</v>
      </c>
      <c r="D25" s="138">
        <f t="shared" si="1"/>
        <v>0.32</v>
      </c>
      <c r="E25" s="140"/>
      <c r="F25" s="140"/>
      <c r="G25" s="140"/>
      <c r="H25" s="140">
        <v>0.32</v>
      </c>
      <c r="I25" s="140"/>
      <c r="J25" s="140"/>
    </row>
    <row r="26" spans="1:10" s="244" customFormat="1" x14ac:dyDescent="0.25">
      <c r="A26" s="131" t="s">
        <v>90</v>
      </c>
      <c r="B26" s="139" t="s">
        <v>91</v>
      </c>
      <c r="C26" s="131" t="s">
        <v>26</v>
      </c>
      <c r="D26" s="138">
        <f t="shared" si="1"/>
        <v>0</v>
      </c>
      <c r="E26" s="140"/>
      <c r="F26" s="140"/>
      <c r="G26" s="140"/>
      <c r="H26" s="140"/>
      <c r="I26" s="140"/>
      <c r="J26" s="140"/>
    </row>
    <row r="27" spans="1:10" s="248" customFormat="1" ht="20.399999999999999" x14ac:dyDescent="0.25">
      <c r="A27" s="104" t="s">
        <v>92</v>
      </c>
      <c r="B27" s="105" t="s">
        <v>93</v>
      </c>
      <c r="C27" s="104" t="s">
        <v>27</v>
      </c>
      <c r="D27" s="138">
        <f t="shared" si="1"/>
        <v>1.46</v>
      </c>
      <c r="E27" s="123">
        <v>0.08</v>
      </c>
      <c r="F27" s="123">
        <v>0.15</v>
      </c>
      <c r="G27" s="123">
        <v>0.15</v>
      </c>
      <c r="H27" s="123">
        <v>1.08</v>
      </c>
      <c r="I27" s="123"/>
      <c r="J27" s="123"/>
    </row>
    <row r="28" spans="1:10" s="244" customFormat="1" x14ac:dyDescent="0.25">
      <c r="A28" s="131" t="s">
        <v>116</v>
      </c>
      <c r="B28" s="139" t="s">
        <v>117</v>
      </c>
      <c r="C28" s="131" t="s">
        <v>39</v>
      </c>
      <c r="D28" s="138">
        <f t="shared" si="1"/>
        <v>0</v>
      </c>
      <c r="E28" s="140"/>
      <c r="F28" s="140"/>
      <c r="G28" s="140"/>
      <c r="H28" s="140"/>
      <c r="I28" s="140"/>
      <c r="J28" s="140"/>
    </row>
    <row r="29" spans="1:10" s="244" customFormat="1" x14ac:dyDescent="0.25">
      <c r="A29" s="131" t="s">
        <v>118</v>
      </c>
      <c r="B29" s="139" t="s">
        <v>119</v>
      </c>
      <c r="C29" s="131" t="s">
        <v>40</v>
      </c>
      <c r="D29" s="138">
        <f t="shared" si="1"/>
        <v>0</v>
      </c>
      <c r="E29" s="140"/>
      <c r="F29" s="140"/>
      <c r="G29" s="140"/>
      <c r="H29" s="140"/>
      <c r="I29" s="140"/>
      <c r="J29" s="140"/>
    </row>
    <row r="30" spans="1:10" s="244" customFormat="1" x14ac:dyDescent="0.25">
      <c r="A30" s="131" t="s">
        <v>120</v>
      </c>
      <c r="B30" s="139" t="s">
        <v>121</v>
      </c>
      <c r="C30" s="131" t="s">
        <v>41</v>
      </c>
      <c r="D30" s="138">
        <f t="shared" si="1"/>
        <v>0</v>
      </c>
      <c r="E30" s="113"/>
      <c r="F30" s="113"/>
      <c r="G30" s="113"/>
      <c r="H30" s="113"/>
      <c r="I30" s="113"/>
      <c r="J30" s="113"/>
    </row>
    <row r="31" spans="1:10" s="244" customFormat="1" x14ac:dyDescent="0.25">
      <c r="A31" s="131" t="s">
        <v>122</v>
      </c>
      <c r="B31" s="139" t="s">
        <v>123</v>
      </c>
      <c r="C31" s="131" t="s">
        <v>42</v>
      </c>
      <c r="D31" s="138">
        <f t="shared" si="1"/>
        <v>0.16</v>
      </c>
      <c r="E31" s="140"/>
      <c r="F31" s="113"/>
      <c r="G31" s="113"/>
      <c r="H31" s="113"/>
      <c r="I31" s="113"/>
      <c r="J31" s="113">
        <v>0.16</v>
      </c>
    </row>
    <row r="32" spans="1:10" s="248" customFormat="1" x14ac:dyDescent="0.25">
      <c r="A32" s="104" t="s">
        <v>124</v>
      </c>
      <c r="B32" s="105" t="s">
        <v>125</v>
      </c>
      <c r="C32" s="104" t="s">
        <v>43</v>
      </c>
      <c r="D32" s="138">
        <f t="shared" si="1"/>
        <v>3.7100000000000004</v>
      </c>
      <c r="E32" s="123">
        <v>1.32</v>
      </c>
      <c r="F32" s="142">
        <v>0.88</v>
      </c>
      <c r="G32" s="142">
        <v>0.7</v>
      </c>
      <c r="H32" s="142">
        <v>0.13</v>
      </c>
      <c r="I32" s="142">
        <v>0.68</v>
      </c>
      <c r="J32" s="142"/>
    </row>
    <row r="33" spans="1:10" s="244" customFormat="1" x14ac:dyDescent="0.25">
      <c r="A33" s="131" t="s">
        <v>126</v>
      </c>
      <c r="B33" s="139" t="s">
        <v>127</v>
      </c>
      <c r="C33" s="131" t="s">
        <v>44</v>
      </c>
      <c r="D33" s="138">
        <f t="shared" si="1"/>
        <v>0</v>
      </c>
      <c r="E33" s="140"/>
      <c r="F33" s="143"/>
      <c r="G33" s="143"/>
      <c r="H33" s="143"/>
      <c r="I33" s="143"/>
      <c r="J33" s="143"/>
    </row>
    <row r="34" spans="1:10" s="244" customFormat="1" x14ac:dyDescent="0.25">
      <c r="A34" s="131" t="s">
        <v>128</v>
      </c>
      <c r="B34" s="139" t="s">
        <v>129</v>
      </c>
      <c r="C34" s="131" t="s">
        <v>45</v>
      </c>
      <c r="D34" s="138">
        <f t="shared" si="1"/>
        <v>0</v>
      </c>
      <c r="E34" s="143"/>
      <c r="F34" s="143"/>
      <c r="G34" s="143"/>
      <c r="H34" s="143"/>
      <c r="I34" s="254"/>
      <c r="J34" s="143"/>
    </row>
    <row r="35" spans="1:10" s="244" customFormat="1" x14ac:dyDescent="0.25">
      <c r="A35" s="131" t="s">
        <v>130</v>
      </c>
      <c r="B35" s="139" t="s">
        <v>131</v>
      </c>
      <c r="C35" s="131" t="s">
        <v>46</v>
      </c>
      <c r="D35" s="138">
        <f t="shared" si="1"/>
        <v>0</v>
      </c>
      <c r="E35" s="143"/>
      <c r="F35" s="143"/>
      <c r="G35" s="143"/>
      <c r="H35" s="143"/>
      <c r="I35" s="143"/>
      <c r="J35" s="143"/>
    </row>
    <row r="36" spans="1:10" s="244" customFormat="1" x14ac:dyDescent="0.25">
      <c r="A36" s="131" t="s">
        <v>132</v>
      </c>
      <c r="B36" s="144" t="s">
        <v>133</v>
      </c>
      <c r="C36" s="131" t="s">
        <v>47</v>
      </c>
      <c r="D36" s="138">
        <f t="shared" si="1"/>
        <v>0</v>
      </c>
      <c r="E36" s="143"/>
      <c r="F36" s="143"/>
      <c r="G36" s="143"/>
      <c r="H36" s="143"/>
      <c r="I36" s="143"/>
      <c r="J36" s="143"/>
    </row>
    <row r="37" spans="1:10" s="244" customFormat="1" ht="20.399999999999999" x14ac:dyDescent="0.25">
      <c r="A37" s="131" t="s">
        <v>134</v>
      </c>
      <c r="B37" s="144" t="s">
        <v>135</v>
      </c>
      <c r="C37" s="131" t="s">
        <v>48</v>
      </c>
      <c r="D37" s="138">
        <f t="shared" si="1"/>
        <v>3.8499999999999996</v>
      </c>
      <c r="E37" s="140"/>
      <c r="F37" s="143">
        <v>3.34</v>
      </c>
      <c r="G37" s="143">
        <v>0.51</v>
      </c>
      <c r="H37" s="143"/>
      <c r="I37" s="143"/>
      <c r="J37" s="143"/>
    </row>
    <row r="38" spans="1:10" s="244" customFormat="1" x14ac:dyDescent="0.25">
      <c r="A38" s="131" t="s">
        <v>136</v>
      </c>
      <c r="B38" s="144" t="s">
        <v>137</v>
      </c>
      <c r="C38" s="131" t="s">
        <v>49</v>
      </c>
      <c r="D38" s="138">
        <f t="shared" si="1"/>
        <v>38.08</v>
      </c>
      <c r="E38" s="140"/>
      <c r="F38" s="143">
        <f>21.53+2.5</f>
        <v>24.03</v>
      </c>
      <c r="G38" s="143"/>
      <c r="H38" s="143">
        <v>14.05</v>
      </c>
      <c r="I38" s="143"/>
      <c r="J38" s="143"/>
    </row>
    <row r="39" spans="1:10" s="244" customFormat="1" x14ac:dyDescent="0.25">
      <c r="A39" s="131" t="s">
        <v>138</v>
      </c>
      <c r="B39" s="144" t="s">
        <v>139</v>
      </c>
      <c r="C39" s="131" t="s">
        <v>50</v>
      </c>
      <c r="D39" s="138">
        <f t="shared" si="1"/>
        <v>0</v>
      </c>
      <c r="E39" s="140"/>
      <c r="F39" s="143"/>
      <c r="G39" s="143"/>
      <c r="H39" s="143"/>
      <c r="I39" s="143"/>
      <c r="J39" s="143"/>
    </row>
    <row r="40" spans="1:10" s="244" customFormat="1" x14ac:dyDescent="0.25">
      <c r="A40" s="131" t="s">
        <v>157</v>
      </c>
      <c r="B40" s="144" t="s">
        <v>140</v>
      </c>
      <c r="C40" s="131" t="s">
        <v>51</v>
      </c>
      <c r="D40" s="138">
        <f t="shared" si="1"/>
        <v>0</v>
      </c>
      <c r="E40" s="143"/>
      <c r="F40" s="143"/>
      <c r="G40" s="143"/>
      <c r="H40" s="143"/>
      <c r="I40" s="143"/>
      <c r="J40" s="143"/>
    </row>
    <row r="41" spans="1:10" s="244" customFormat="1" x14ac:dyDescent="0.25">
      <c r="A41" s="131" t="s">
        <v>141</v>
      </c>
      <c r="B41" s="144" t="s">
        <v>142</v>
      </c>
      <c r="C41" s="131" t="s">
        <v>52</v>
      </c>
      <c r="D41" s="138">
        <f t="shared" si="1"/>
        <v>0</v>
      </c>
      <c r="E41" s="143"/>
      <c r="F41" s="143"/>
      <c r="G41" s="143"/>
      <c r="H41" s="143"/>
      <c r="I41" s="143"/>
      <c r="J41" s="143"/>
    </row>
    <row r="42" spans="1:10" s="244" customFormat="1" x14ac:dyDescent="0.25">
      <c r="A42" s="131" t="s">
        <v>143</v>
      </c>
      <c r="B42" s="144" t="s">
        <v>144</v>
      </c>
      <c r="C42" s="131" t="s">
        <v>53</v>
      </c>
      <c r="D42" s="138">
        <f t="shared" si="1"/>
        <v>0</v>
      </c>
      <c r="E42" s="143">
        <v>0</v>
      </c>
      <c r="F42" s="143"/>
      <c r="G42" s="143"/>
      <c r="H42" s="143"/>
      <c r="I42" s="143"/>
      <c r="J42" s="143"/>
    </row>
    <row r="43" spans="1:10" s="244" customFormat="1" x14ac:dyDescent="0.25">
      <c r="A43" s="131" t="s">
        <v>145</v>
      </c>
      <c r="B43" s="144" t="s">
        <v>146</v>
      </c>
      <c r="C43" s="131" t="s">
        <v>54</v>
      </c>
      <c r="D43" s="138">
        <f t="shared" si="1"/>
        <v>0.12</v>
      </c>
      <c r="E43" s="140">
        <v>0.12</v>
      </c>
      <c r="F43" s="143"/>
      <c r="G43" s="143"/>
      <c r="H43" s="143"/>
      <c r="I43" s="143"/>
      <c r="J43" s="143"/>
    </row>
    <row r="44" spans="1:10" s="244" customFormat="1" x14ac:dyDescent="0.25">
      <c r="A44" s="131" t="s">
        <v>147</v>
      </c>
      <c r="B44" s="144" t="s">
        <v>148</v>
      </c>
      <c r="C44" s="131" t="s">
        <v>55</v>
      </c>
      <c r="D44" s="138">
        <f t="shared" si="1"/>
        <v>0</v>
      </c>
      <c r="E44" s="143"/>
      <c r="F44" s="143"/>
      <c r="G44" s="143"/>
      <c r="H44" s="143"/>
      <c r="I44" s="143"/>
      <c r="J44" s="143"/>
    </row>
    <row r="45" spans="1:10" x14ac:dyDescent="0.25">
      <c r="D45" s="250"/>
      <c r="E45" s="250"/>
    </row>
    <row r="47" spans="1:10" x14ac:dyDescent="0.25">
      <c r="F47" s="250"/>
    </row>
    <row r="48" spans="1:10" x14ac:dyDescent="0.25">
      <c r="F48" s="250"/>
    </row>
  </sheetData>
  <mergeCells count="8">
    <mergeCell ref="A1:B1"/>
    <mergeCell ref="A2:J2"/>
    <mergeCell ref="A3:J3"/>
    <mergeCell ref="A4:A5"/>
    <mergeCell ref="B4:B5"/>
    <mergeCell ref="C4:C5"/>
    <mergeCell ref="D4:D5"/>
    <mergeCell ref="E4:J4"/>
  </mergeCells>
  <pageMargins left="0.88" right="0.7" top="0.96" bottom="0.5" header="0.3" footer="0.3"/>
  <pageSetup paperSize="9" scale="10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selection activeCell="B48" sqref="B48"/>
    </sheetView>
  </sheetViews>
  <sheetFormatPr defaultRowHeight="13.8" x14ac:dyDescent="0.25"/>
  <cols>
    <col min="1" max="1" width="5.296875" style="174" customWidth="1"/>
    <col min="2" max="2" width="27.59765625" style="174" customWidth="1"/>
    <col min="3" max="3" width="4.8984375" style="174" customWidth="1"/>
    <col min="4" max="4" width="6.8984375" style="174" customWidth="1"/>
    <col min="5" max="5" width="11.296875" style="174" customWidth="1"/>
    <col min="6" max="6" width="10.8984375" style="174" customWidth="1"/>
    <col min="7" max="7" width="11.69921875" style="231" customWidth="1"/>
    <col min="8" max="8" width="11" style="232" customWidth="1"/>
    <col min="9" max="9" width="12.296875" style="174" customWidth="1"/>
    <col min="10" max="10" width="10.59765625" style="174" customWidth="1"/>
    <col min="11" max="256" width="9.09765625" style="174"/>
    <col min="257" max="257" width="5.296875" style="174" customWidth="1"/>
    <col min="258" max="258" width="21.8984375" style="174" customWidth="1"/>
    <col min="259" max="259" width="6" style="174" bestFit="1" customWidth="1"/>
    <col min="260" max="260" width="10.8984375" style="174" customWidth="1"/>
    <col min="261" max="266" width="13.09765625" style="174" customWidth="1"/>
    <col min="267" max="512" width="9.09765625" style="174"/>
    <col min="513" max="513" width="5.296875" style="174" customWidth="1"/>
    <col min="514" max="514" width="21.8984375" style="174" customWidth="1"/>
    <col min="515" max="515" width="6" style="174" bestFit="1" customWidth="1"/>
    <col min="516" max="516" width="10.8984375" style="174" customWidth="1"/>
    <col min="517" max="522" width="13.09765625" style="174" customWidth="1"/>
    <col min="523" max="768" width="9.09765625" style="174"/>
    <col min="769" max="769" width="5.296875" style="174" customWidth="1"/>
    <col min="770" max="770" width="21.8984375" style="174" customWidth="1"/>
    <col min="771" max="771" width="6" style="174" bestFit="1" customWidth="1"/>
    <col min="772" max="772" width="10.8984375" style="174" customWidth="1"/>
    <col min="773" max="778" width="13.09765625" style="174" customWidth="1"/>
    <col min="779" max="1024" width="9.09765625" style="174"/>
    <col min="1025" max="1025" width="5.296875" style="174" customWidth="1"/>
    <col min="1026" max="1026" width="21.8984375" style="174" customWidth="1"/>
    <col min="1027" max="1027" width="6" style="174" bestFit="1" customWidth="1"/>
    <col min="1028" max="1028" width="10.8984375" style="174" customWidth="1"/>
    <col min="1029" max="1034" width="13.09765625" style="174" customWidth="1"/>
    <col min="1035" max="1280" width="9.09765625" style="174"/>
    <col min="1281" max="1281" width="5.296875" style="174" customWidth="1"/>
    <col min="1282" max="1282" width="21.8984375" style="174" customWidth="1"/>
    <col min="1283" max="1283" width="6" style="174" bestFit="1" customWidth="1"/>
    <col min="1284" max="1284" width="10.8984375" style="174" customWidth="1"/>
    <col min="1285" max="1290" width="13.09765625" style="174" customWidth="1"/>
    <col min="1291" max="1536" width="9.09765625" style="174"/>
    <col min="1537" max="1537" width="5.296875" style="174" customWidth="1"/>
    <col min="1538" max="1538" width="21.8984375" style="174" customWidth="1"/>
    <col min="1539" max="1539" width="6" style="174" bestFit="1" customWidth="1"/>
    <col min="1540" max="1540" width="10.8984375" style="174" customWidth="1"/>
    <col min="1541" max="1546" width="13.09765625" style="174" customWidth="1"/>
    <col min="1547" max="1792" width="9.09765625" style="174"/>
    <col min="1793" max="1793" width="5.296875" style="174" customWidth="1"/>
    <col min="1794" max="1794" width="21.8984375" style="174" customWidth="1"/>
    <col min="1795" max="1795" width="6" style="174" bestFit="1" customWidth="1"/>
    <col min="1796" max="1796" width="10.8984375" style="174" customWidth="1"/>
    <col min="1797" max="1802" width="13.09765625" style="174" customWidth="1"/>
    <col min="1803" max="2048" width="9.09765625" style="174"/>
    <col min="2049" max="2049" width="5.296875" style="174" customWidth="1"/>
    <col min="2050" max="2050" width="21.8984375" style="174" customWidth="1"/>
    <col min="2051" max="2051" width="6" style="174" bestFit="1" customWidth="1"/>
    <col min="2052" max="2052" width="10.8984375" style="174" customWidth="1"/>
    <col min="2053" max="2058" width="13.09765625" style="174" customWidth="1"/>
    <col min="2059" max="2304" width="9.09765625" style="174"/>
    <col min="2305" max="2305" width="5.296875" style="174" customWidth="1"/>
    <col min="2306" max="2306" width="21.8984375" style="174" customWidth="1"/>
    <col min="2307" max="2307" width="6" style="174" bestFit="1" customWidth="1"/>
    <col min="2308" max="2308" width="10.8984375" style="174" customWidth="1"/>
    <col min="2309" max="2314" width="13.09765625" style="174" customWidth="1"/>
    <col min="2315" max="2560" width="9.09765625" style="174"/>
    <col min="2561" max="2561" width="5.296875" style="174" customWidth="1"/>
    <col min="2562" max="2562" width="21.8984375" style="174" customWidth="1"/>
    <col min="2563" max="2563" width="6" style="174" bestFit="1" customWidth="1"/>
    <col min="2564" max="2564" width="10.8984375" style="174" customWidth="1"/>
    <col min="2565" max="2570" width="13.09765625" style="174" customWidth="1"/>
    <col min="2571" max="2816" width="9.09765625" style="174"/>
    <col min="2817" max="2817" width="5.296875" style="174" customWidth="1"/>
    <col min="2818" max="2818" width="21.8984375" style="174" customWidth="1"/>
    <col min="2819" max="2819" width="6" style="174" bestFit="1" customWidth="1"/>
    <col min="2820" max="2820" width="10.8984375" style="174" customWidth="1"/>
    <col min="2821" max="2826" width="13.09765625" style="174" customWidth="1"/>
    <col min="2827" max="3072" width="9.09765625" style="174"/>
    <col min="3073" max="3073" width="5.296875" style="174" customWidth="1"/>
    <col min="3074" max="3074" width="21.8984375" style="174" customWidth="1"/>
    <col min="3075" max="3075" width="6" style="174" bestFit="1" customWidth="1"/>
    <col min="3076" max="3076" width="10.8984375" style="174" customWidth="1"/>
    <col min="3077" max="3082" width="13.09765625" style="174" customWidth="1"/>
    <col min="3083" max="3328" width="9.09765625" style="174"/>
    <col min="3329" max="3329" width="5.296875" style="174" customWidth="1"/>
    <col min="3330" max="3330" width="21.8984375" style="174" customWidth="1"/>
    <col min="3331" max="3331" width="6" style="174" bestFit="1" customWidth="1"/>
    <col min="3332" max="3332" width="10.8984375" style="174" customWidth="1"/>
    <col min="3333" max="3338" width="13.09765625" style="174" customWidth="1"/>
    <col min="3339" max="3584" width="9.09765625" style="174"/>
    <col min="3585" max="3585" width="5.296875" style="174" customWidth="1"/>
    <col min="3586" max="3586" width="21.8984375" style="174" customWidth="1"/>
    <col min="3587" max="3587" width="6" style="174" bestFit="1" customWidth="1"/>
    <col min="3588" max="3588" width="10.8984375" style="174" customWidth="1"/>
    <col min="3589" max="3594" width="13.09765625" style="174" customWidth="1"/>
    <col min="3595" max="3840" width="9.09765625" style="174"/>
    <col min="3841" max="3841" width="5.296875" style="174" customWidth="1"/>
    <col min="3842" max="3842" width="21.8984375" style="174" customWidth="1"/>
    <col min="3843" max="3843" width="6" style="174" bestFit="1" customWidth="1"/>
    <col min="3844" max="3844" width="10.8984375" style="174" customWidth="1"/>
    <col min="3845" max="3850" width="13.09765625" style="174" customWidth="1"/>
    <col min="3851" max="4096" width="9.09765625" style="174"/>
    <col min="4097" max="4097" width="5.296875" style="174" customWidth="1"/>
    <col min="4098" max="4098" width="21.8984375" style="174" customWidth="1"/>
    <col min="4099" max="4099" width="6" style="174" bestFit="1" customWidth="1"/>
    <col min="4100" max="4100" width="10.8984375" style="174" customWidth="1"/>
    <col min="4101" max="4106" width="13.09765625" style="174" customWidth="1"/>
    <col min="4107" max="4352" width="9.09765625" style="174"/>
    <col min="4353" max="4353" width="5.296875" style="174" customWidth="1"/>
    <col min="4354" max="4354" width="21.8984375" style="174" customWidth="1"/>
    <col min="4355" max="4355" width="6" style="174" bestFit="1" customWidth="1"/>
    <col min="4356" max="4356" width="10.8984375" style="174" customWidth="1"/>
    <col min="4357" max="4362" width="13.09765625" style="174" customWidth="1"/>
    <col min="4363" max="4608" width="9.09765625" style="174"/>
    <col min="4609" max="4609" width="5.296875" style="174" customWidth="1"/>
    <col min="4610" max="4610" width="21.8984375" style="174" customWidth="1"/>
    <col min="4611" max="4611" width="6" style="174" bestFit="1" customWidth="1"/>
    <col min="4612" max="4612" width="10.8984375" style="174" customWidth="1"/>
    <col min="4613" max="4618" width="13.09765625" style="174" customWidth="1"/>
    <col min="4619" max="4864" width="9.09765625" style="174"/>
    <col min="4865" max="4865" width="5.296875" style="174" customWidth="1"/>
    <col min="4866" max="4866" width="21.8984375" style="174" customWidth="1"/>
    <col min="4867" max="4867" width="6" style="174" bestFit="1" customWidth="1"/>
    <col min="4868" max="4868" width="10.8984375" style="174" customWidth="1"/>
    <col min="4869" max="4874" width="13.09765625" style="174" customWidth="1"/>
    <col min="4875" max="5120" width="9.09765625" style="174"/>
    <col min="5121" max="5121" width="5.296875" style="174" customWidth="1"/>
    <col min="5122" max="5122" width="21.8984375" style="174" customWidth="1"/>
    <col min="5123" max="5123" width="6" style="174" bestFit="1" customWidth="1"/>
    <col min="5124" max="5124" width="10.8984375" style="174" customWidth="1"/>
    <col min="5125" max="5130" width="13.09765625" style="174" customWidth="1"/>
    <col min="5131" max="5376" width="9.09765625" style="174"/>
    <col min="5377" max="5377" width="5.296875" style="174" customWidth="1"/>
    <col min="5378" max="5378" width="21.8984375" style="174" customWidth="1"/>
    <col min="5379" max="5379" width="6" style="174" bestFit="1" customWidth="1"/>
    <col min="5380" max="5380" width="10.8984375" style="174" customWidth="1"/>
    <col min="5381" max="5386" width="13.09765625" style="174" customWidth="1"/>
    <col min="5387" max="5632" width="9.09765625" style="174"/>
    <col min="5633" max="5633" width="5.296875" style="174" customWidth="1"/>
    <col min="5634" max="5634" width="21.8984375" style="174" customWidth="1"/>
    <col min="5635" max="5635" width="6" style="174" bestFit="1" customWidth="1"/>
    <col min="5636" max="5636" width="10.8984375" style="174" customWidth="1"/>
    <col min="5637" max="5642" width="13.09765625" style="174" customWidth="1"/>
    <col min="5643" max="5888" width="9.09765625" style="174"/>
    <col min="5889" max="5889" width="5.296875" style="174" customWidth="1"/>
    <col min="5890" max="5890" width="21.8984375" style="174" customWidth="1"/>
    <col min="5891" max="5891" width="6" style="174" bestFit="1" customWidth="1"/>
    <col min="5892" max="5892" width="10.8984375" style="174" customWidth="1"/>
    <col min="5893" max="5898" width="13.09765625" style="174" customWidth="1"/>
    <col min="5899" max="6144" width="9.09765625" style="174"/>
    <col min="6145" max="6145" width="5.296875" style="174" customWidth="1"/>
    <col min="6146" max="6146" width="21.8984375" style="174" customWidth="1"/>
    <col min="6147" max="6147" width="6" style="174" bestFit="1" customWidth="1"/>
    <col min="6148" max="6148" width="10.8984375" style="174" customWidth="1"/>
    <col min="6149" max="6154" width="13.09765625" style="174" customWidth="1"/>
    <col min="6155" max="6400" width="9.09765625" style="174"/>
    <col min="6401" max="6401" width="5.296875" style="174" customWidth="1"/>
    <col min="6402" max="6402" width="21.8984375" style="174" customWidth="1"/>
    <col min="6403" max="6403" width="6" style="174" bestFit="1" customWidth="1"/>
    <col min="6404" max="6404" width="10.8984375" style="174" customWidth="1"/>
    <col min="6405" max="6410" width="13.09765625" style="174" customWidth="1"/>
    <col min="6411" max="6656" width="9.09765625" style="174"/>
    <col min="6657" max="6657" width="5.296875" style="174" customWidth="1"/>
    <col min="6658" max="6658" width="21.8984375" style="174" customWidth="1"/>
    <col min="6659" max="6659" width="6" style="174" bestFit="1" customWidth="1"/>
    <col min="6660" max="6660" width="10.8984375" style="174" customWidth="1"/>
    <col min="6661" max="6666" width="13.09765625" style="174" customWidth="1"/>
    <col min="6667" max="6912" width="9.09765625" style="174"/>
    <col min="6913" max="6913" width="5.296875" style="174" customWidth="1"/>
    <col min="6914" max="6914" width="21.8984375" style="174" customWidth="1"/>
    <col min="6915" max="6915" width="6" style="174" bestFit="1" customWidth="1"/>
    <col min="6916" max="6916" width="10.8984375" style="174" customWidth="1"/>
    <col min="6917" max="6922" width="13.09765625" style="174" customWidth="1"/>
    <col min="6923" max="7168" width="9.09765625" style="174"/>
    <col min="7169" max="7169" width="5.296875" style="174" customWidth="1"/>
    <col min="7170" max="7170" width="21.8984375" style="174" customWidth="1"/>
    <col min="7171" max="7171" width="6" style="174" bestFit="1" customWidth="1"/>
    <col min="7172" max="7172" width="10.8984375" style="174" customWidth="1"/>
    <col min="7173" max="7178" width="13.09765625" style="174" customWidth="1"/>
    <col min="7179" max="7424" width="9.09765625" style="174"/>
    <col min="7425" max="7425" width="5.296875" style="174" customWidth="1"/>
    <col min="7426" max="7426" width="21.8984375" style="174" customWidth="1"/>
    <col min="7427" max="7427" width="6" style="174" bestFit="1" customWidth="1"/>
    <col min="7428" max="7428" width="10.8984375" style="174" customWidth="1"/>
    <col min="7429" max="7434" width="13.09765625" style="174" customWidth="1"/>
    <col min="7435" max="7680" width="9.09765625" style="174"/>
    <col min="7681" max="7681" width="5.296875" style="174" customWidth="1"/>
    <col min="7682" max="7682" width="21.8984375" style="174" customWidth="1"/>
    <col min="7683" max="7683" width="6" style="174" bestFit="1" customWidth="1"/>
    <col min="7684" max="7684" width="10.8984375" style="174" customWidth="1"/>
    <col min="7685" max="7690" width="13.09765625" style="174" customWidth="1"/>
    <col min="7691" max="7936" width="9.09765625" style="174"/>
    <col min="7937" max="7937" width="5.296875" style="174" customWidth="1"/>
    <col min="7938" max="7938" width="21.8984375" style="174" customWidth="1"/>
    <col min="7939" max="7939" width="6" style="174" bestFit="1" customWidth="1"/>
    <col min="7940" max="7940" width="10.8984375" style="174" customWidth="1"/>
    <col min="7941" max="7946" width="13.09765625" style="174" customWidth="1"/>
    <col min="7947" max="8192" width="9.09765625" style="174"/>
    <col min="8193" max="8193" width="5.296875" style="174" customWidth="1"/>
    <col min="8194" max="8194" width="21.8984375" style="174" customWidth="1"/>
    <col min="8195" max="8195" width="6" style="174" bestFit="1" customWidth="1"/>
    <col min="8196" max="8196" width="10.8984375" style="174" customWidth="1"/>
    <col min="8197" max="8202" width="13.09765625" style="174" customWidth="1"/>
    <col min="8203" max="8448" width="9.09765625" style="174"/>
    <col min="8449" max="8449" width="5.296875" style="174" customWidth="1"/>
    <col min="8450" max="8450" width="21.8984375" style="174" customWidth="1"/>
    <col min="8451" max="8451" width="6" style="174" bestFit="1" customWidth="1"/>
    <col min="8452" max="8452" width="10.8984375" style="174" customWidth="1"/>
    <col min="8453" max="8458" width="13.09765625" style="174" customWidth="1"/>
    <col min="8459" max="8704" width="9.09765625" style="174"/>
    <col min="8705" max="8705" width="5.296875" style="174" customWidth="1"/>
    <col min="8706" max="8706" width="21.8984375" style="174" customWidth="1"/>
    <col min="8707" max="8707" width="6" style="174" bestFit="1" customWidth="1"/>
    <col min="8708" max="8708" width="10.8984375" style="174" customWidth="1"/>
    <col min="8709" max="8714" width="13.09765625" style="174" customWidth="1"/>
    <col min="8715" max="8960" width="9.09765625" style="174"/>
    <col min="8961" max="8961" width="5.296875" style="174" customWidth="1"/>
    <col min="8962" max="8962" width="21.8984375" style="174" customWidth="1"/>
    <col min="8963" max="8963" width="6" style="174" bestFit="1" customWidth="1"/>
    <col min="8964" max="8964" width="10.8984375" style="174" customWidth="1"/>
    <col min="8965" max="8970" width="13.09765625" style="174" customWidth="1"/>
    <col min="8971" max="9216" width="9.09765625" style="174"/>
    <col min="9217" max="9217" width="5.296875" style="174" customWidth="1"/>
    <col min="9218" max="9218" width="21.8984375" style="174" customWidth="1"/>
    <col min="9219" max="9219" width="6" style="174" bestFit="1" customWidth="1"/>
    <col min="9220" max="9220" width="10.8984375" style="174" customWidth="1"/>
    <col min="9221" max="9226" width="13.09765625" style="174" customWidth="1"/>
    <col min="9227" max="9472" width="9.09765625" style="174"/>
    <col min="9473" max="9473" width="5.296875" style="174" customWidth="1"/>
    <col min="9474" max="9474" width="21.8984375" style="174" customWidth="1"/>
    <col min="9475" max="9475" width="6" style="174" bestFit="1" customWidth="1"/>
    <col min="9476" max="9476" width="10.8984375" style="174" customWidth="1"/>
    <col min="9477" max="9482" width="13.09765625" style="174" customWidth="1"/>
    <col min="9483" max="9728" width="9.09765625" style="174"/>
    <col min="9729" max="9729" width="5.296875" style="174" customWidth="1"/>
    <col min="9730" max="9730" width="21.8984375" style="174" customWidth="1"/>
    <col min="9731" max="9731" width="6" style="174" bestFit="1" customWidth="1"/>
    <col min="9732" max="9732" width="10.8984375" style="174" customWidth="1"/>
    <col min="9733" max="9738" width="13.09765625" style="174" customWidth="1"/>
    <col min="9739" max="9984" width="9.09765625" style="174"/>
    <col min="9985" max="9985" width="5.296875" style="174" customWidth="1"/>
    <col min="9986" max="9986" width="21.8984375" style="174" customWidth="1"/>
    <col min="9987" max="9987" width="6" style="174" bestFit="1" customWidth="1"/>
    <col min="9988" max="9988" width="10.8984375" style="174" customWidth="1"/>
    <col min="9989" max="9994" width="13.09765625" style="174" customWidth="1"/>
    <col min="9995" max="10240" width="9.09765625" style="174"/>
    <col min="10241" max="10241" width="5.296875" style="174" customWidth="1"/>
    <col min="10242" max="10242" width="21.8984375" style="174" customWidth="1"/>
    <col min="10243" max="10243" width="6" style="174" bestFit="1" customWidth="1"/>
    <col min="10244" max="10244" width="10.8984375" style="174" customWidth="1"/>
    <col min="10245" max="10250" width="13.09765625" style="174" customWidth="1"/>
    <col min="10251" max="10496" width="9.09765625" style="174"/>
    <col min="10497" max="10497" width="5.296875" style="174" customWidth="1"/>
    <col min="10498" max="10498" width="21.8984375" style="174" customWidth="1"/>
    <col min="10499" max="10499" width="6" style="174" bestFit="1" customWidth="1"/>
    <col min="10500" max="10500" width="10.8984375" style="174" customWidth="1"/>
    <col min="10501" max="10506" width="13.09765625" style="174" customWidth="1"/>
    <col min="10507" max="10752" width="9.09765625" style="174"/>
    <col min="10753" max="10753" width="5.296875" style="174" customWidth="1"/>
    <col min="10754" max="10754" width="21.8984375" style="174" customWidth="1"/>
    <col min="10755" max="10755" width="6" style="174" bestFit="1" customWidth="1"/>
    <col min="10756" max="10756" width="10.8984375" style="174" customWidth="1"/>
    <col min="10757" max="10762" width="13.09765625" style="174" customWidth="1"/>
    <col min="10763" max="11008" width="9.09765625" style="174"/>
    <col min="11009" max="11009" width="5.296875" style="174" customWidth="1"/>
    <col min="11010" max="11010" width="21.8984375" style="174" customWidth="1"/>
    <col min="11011" max="11011" width="6" style="174" bestFit="1" customWidth="1"/>
    <col min="11012" max="11012" width="10.8984375" style="174" customWidth="1"/>
    <col min="11013" max="11018" width="13.09765625" style="174" customWidth="1"/>
    <col min="11019" max="11264" width="9.09765625" style="174"/>
    <col min="11265" max="11265" width="5.296875" style="174" customWidth="1"/>
    <col min="11266" max="11266" width="21.8984375" style="174" customWidth="1"/>
    <col min="11267" max="11267" width="6" style="174" bestFit="1" customWidth="1"/>
    <col min="11268" max="11268" width="10.8984375" style="174" customWidth="1"/>
    <col min="11269" max="11274" width="13.09765625" style="174" customWidth="1"/>
    <col min="11275" max="11520" width="9.09765625" style="174"/>
    <col min="11521" max="11521" width="5.296875" style="174" customWidth="1"/>
    <col min="11522" max="11522" width="21.8984375" style="174" customWidth="1"/>
    <col min="11523" max="11523" width="6" style="174" bestFit="1" customWidth="1"/>
    <col min="11524" max="11524" width="10.8984375" style="174" customWidth="1"/>
    <col min="11525" max="11530" width="13.09765625" style="174" customWidth="1"/>
    <col min="11531" max="11776" width="9.09765625" style="174"/>
    <col min="11777" max="11777" width="5.296875" style="174" customWidth="1"/>
    <col min="11778" max="11778" width="21.8984375" style="174" customWidth="1"/>
    <col min="11779" max="11779" width="6" style="174" bestFit="1" customWidth="1"/>
    <col min="11780" max="11780" width="10.8984375" style="174" customWidth="1"/>
    <col min="11781" max="11786" width="13.09765625" style="174" customWidth="1"/>
    <col min="11787" max="12032" width="9.09765625" style="174"/>
    <col min="12033" max="12033" width="5.296875" style="174" customWidth="1"/>
    <col min="12034" max="12034" width="21.8984375" style="174" customWidth="1"/>
    <col min="12035" max="12035" width="6" style="174" bestFit="1" customWidth="1"/>
    <col min="12036" max="12036" width="10.8984375" style="174" customWidth="1"/>
    <col min="12037" max="12042" width="13.09765625" style="174" customWidth="1"/>
    <col min="12043" max="12288" width="9.09765625" style="174"/>
    <col min="12289" max="12289" width="5.296875" style="174" customWidth="1"/>
    <col min="12290" max="12290" width="21.8984375" style="174" customWidth="1"/>
    <col min="12291" max="12291" width="6" style="174" bestFit="1" customWidth="1"/>
    <col min="12292" max="12292" width="10.8984375" style="174" customWidth="1"/>
    <col min="12293" max="12298" width="13.09765625" style="174" customWidth="1"/>
    <col min="12299" max="12544" width="9.09765625" style="174"/>
    <col min="12545" max="12545" width="5.296875" style="174" customWidth="1"/>
    <col min="12546" max="12546" width="21.8984375" style="174" customWidth="1"/>
    <col min="12547" max="12547" width="6" style="174" bestFit="1" customWidth="1"/>
    <col min="12548" max="12548" width="10.8984375" style="174" customWidth="1"/>
    <col min="12549" max="12554" width="13.09765625" style="174" customWidth="1"/>
    <col min="12555" max="12800" width="9.09765625" style="174"/>
    <col min="12801" max="12801" width="5.296875" style="174" customWidth="1"/>
    <col min="12802" max="12802" width="21.8984375" style="174" customWidth="1"/>
    <col min="12803" max="12803" width="6" style="174" bestFit="1" customWidth="1"/>
    <col min="12804" max="12804" width="10.8984375" style="174" customWidth="1"/>
    <col min="12805" max="12810" width="13.09765625" style="174" customWidth="1"/>
    <col min="12811" max="13056" width="9.09765625" style="174"/>
    <col min="13057" max="13057" width="5.296875" style="174" customWidth="1"/>
    <col min="13058" max="13058" width="21.8984375" style="174" customWidth="1"/>
    <col min="13059" max="13059" width="6" style="174" bestFit="1" customWidth="1"/>
    <col min="13060" max="13060" width="10.8984375" style="174" customWidth="1"/>
    <col min="13061" max="13066" width="13.09765625" style="174" customWidth="1"/>
    <col min="13067" max="13312" width="9.09765625" style="174"/>
    <col min="13313" max="13313" width="5.296875" style="174" customWidth="1"/>
    <col min="13314" max="13314" width="21.8984375" style="174" customWidth="1"/>
    <col min="13315" max="13315" width="6" style="174" bestFit="1" customWidth="1"/>
    <col min="13316" max="13316" width="10.8984375" style="174" customWidth="1"/>
    <col min="13317" max="13322" width="13.09765625" style="174" customWidth="1"/>
    <col min="13323" max="13568" width="9.09765625" style="174"/>
    <col min="13569" max="13569" width="5.296875" style="174" customWidth="1"/>
    <col min="13570" max="13570" width="21.8984375" style="174" customWidth="1"/>
    <col min="13571" max="13571" width="6" style="174" bestFit="1" customWidth="1"/>
    <col min="13572" max="13572" width="10.8984375" style="174" customWidth="1"/>
    <col min="13573" max="13578" width="13.09765625" style="174" customWidth="1"/>
    <col min="13579" max="13824" width="9.09765625" style="174"/>
    <col min="13825" max="13825" width="5.296875" style="174" customWidth="1"/>
    <col min="13826" max="13826" width="21.8984375" style="174" customWidth="1"/>
    <col min="13827" max="13827" width="6" style="174" bestFit="1" customWidth="1"/>
    <col min="13828" max="13828" width="10.8984375" style="174" customWidth="1"/>
    <col min="13829" max="13834" width="13.09765625" style="174" customWidth="1"/>
    <col min="13835" max="14080" width="9.09765625" style="174"/>
    <col min="14081" max="14081" width="5.296875" style="174" customWidth="1"/>
    <col min="14082" max="14082" width="21.8984375" style="174" customWidth="1"/>
    <col min="14083" max="14083" width="6" style="174" bestFit="1" customWidth="1"/>
    <col min="14084" max="14084" width="10.8984375" style="174" customWidth="1"/>
    <col min="14085" max="14090" width="13.09765625" style="174" customWidth="1"/>
    <col min="14091" max="14336" width="9.09765625" style="174"/>
    <col min="14337" max="14337" width="5.296875" style="174" customWidth="1"/>
    <col min="14338" max="14338" width="21.8984375" style="174" customWidth="1"/>
    <col min="14339" max="14339" width="6" style="174" bestFit="1" customWidth="1"/>
    <col min="14340" max="14340" width="10.8984375" style="174" customWidth="1"/>
    <col min="14341" max="14346" width="13.09765625" style="174" customWidth="1"/>
    <col min="14347" max="14592" width="9.09765625" style="174"/>
    <col min="14593" max="14593" width="5.296875" style="174" customWidth="1"/>
    <col min="14594" max="14594" width="21.8984375" style="174" customWidth="1"/>
    <col min="14595" max="14595" width="6" style="174" bestFit="1" customWidth="1"/>
    <col min="14596" max="14596" width="10.8984375" style="174" customWidth="1"/>
    <col min="14597" max="14602" width="13.09765625" style="174" customWidth="1"/>
    <col min="14603" max="14848" width="9.09765625" style="174"/>
    <col min="14849" max="14849" width="5.296875" style="174" customWidth="1"/>
    <col min="14850" max="14850" width="21.8984375" style="174" customWidth="1"/>
    <col min="14851" max="14851" width="6" style="174" bestFit="1" customWidth="1"/>
    <col min="14852" max="14852" width="10.8984375" style="174" customWidth="1"/>
    <col min="14853" max="14858" width="13.09765625" style="174" customWidth="1"/>
    <col min="14859" max="15104" width="9.09765625" style="174"/>
    <col min="15105" max="15105" width="5.296875" style="174" customWidth="1"/>
    <col min="15106" max="15106" width="21.8984375" style="174" customWidth="1"/>
    <col min="15107" max="15107" width="6" style="174" bestFit="1" customWidth="1"/>
    <col min="15108" max="15108" width="10.8984375" style="174" customWidth="1"/>
    <col min="15109" max="15114" width="13.09765625" style="174" customWidth="1"/>
    <col min="15115" max="15360" width="9.09765625" style="174"/>
    <col min="15361" max="15361" width="5.296875" style="174" customWidth="1"/>
    <col min="15362" max="15362" width="21.8984375" style="174" customWidth="1"/>
    <col min="15363" max="15363" width="6" style="174" bestFit="1" customWidth="1"/>
    <col min="15364" max="15364" width="10.8984375" style="174" customWidth="1"/>
    <col min="15365" max="15370" width="13.09765625" style="174" customWidth="1"/>
    <col min="15371" max="15616" width="9.09765625" style="174"/>
    <col min="15617" max="15617" width="5.296875" style="174" customWidth="1"/>
    <col min="15618" max="15618" width="21.8984375" style="174" customWidth="1"/>
    <col min="15619" max="15619" width="6" style="174" bestFit="1" customWidth="1"/>
    <col min="15620" max="15620" width="10.8984375" style="174" customWidth="1"/>
    <col min="15621" max="15626" width="13.09765625" style="174" customWidth="1"/>
    <col min="15627" max="15872" width="9.09765625" style="174"/>
    <col min="15873" max="15873" width="5.296875" style="174" customWidth="1"/>
    <col min="15874" max="15874" width="21.8984375" style="174" customWidth="1"/>
    <col min="15875" max="15875" width="6" style="174" bestFit="1" customWidth="1"/>
    <col min="15876" max="15876" width="10.8984375" style="174" customWidth="1"/>
    <col min="15877" max="15882" width="13.09765625" style="174" customWidth="1"/>
    <col min="15883" max="16128" width="9.09765625" style="174"/>
    <col min="16129" max="16129" width="5.296875" style="174" customWidth="1"/>
    <col min="16130" max="16130" width="21.8984375" style="174" customWidth="1"/>
    <col min="16131" max="16131" width="6" style="174" bestFit="1" customWidth="1"/>
    <col min="16132" max="16132" width="10.8984375" style="174" customWidth="1"/>
    <col min="16133" max="16138" width="13.09765625" style="174" customWidth="1"/>
    <col min="16139" max="16384" width="9.09765625" style="174"/>
  </cols>
  <sheetData>
    <row r="1" spans="1:12" ht="17.399999999999999" x14ac:dyDescent="0.3">
      <c r="A1" s="466" t="s">
        <v>173</v>
      </c>
      <c r="B1" s="466"/>
      <c r="C1" s="171"/>
      <c r="D1" s="171"/>
      <c r="E1" s="171"/>
      <c r="F1" s="171"/>
      <c r="G1" s="172"/>
      <c r="H1" s="173"/>
      <c r="I1" s="171"/>
      <c r="J1" s="171"/>
    </row>
    <row r="2" spans="1:12" ht="14.25" customHeight="1" x14ac:dyDescent="0.25">
      <c r="A2" s="467" t="s">
        <v>261</v>
      </c>
      <c r="B2" s="467"/>
      <c r="C2" s="467"/>
      <c r="D2" s="467"/>
      <c r="E2" s="467"/>
      <c r="F2" s="467"/>
      <c r="G2" s="467"/>
      <c r="H2" s="467"/>
      <c r="I2" s="467"/>
      <c r="J2" s="467"/>
    </row>
    <row r="3" spans="1:12" ht="21" customHeight="1" x14ac:dyDescent="0.25">
      <c r="A3" s="457" t="s">
        <v>234</v>
      </c>
      <c r="B3" s="457"/>
      <c r="C3" s="457"/>
      <c r="D3" s="457"/>
      <c r="E3" s="457"/>
      <c r="F3" s="457"/>
      <c r="G3" s="457"/>
      <c r="H3" s="457"/>
      <c r="I3" s="457"/>
      <c r="J3" s="457"/>
    </row>
    <row r="4" spans="1:12" s="175" customFormat="1" ht="15.75" customHeight="1" x14ac:dyDescent="0.25">
      <c r="A4" s="468" t="s">
        <v>1</v>
      </c>
      <c r="B4" s="470" t="s">
        <v>2</v>
      </c>
      <c r="C4" s="468" t="s">
        <v>3</v>
      </c>
      <c r="D4" s="472" t="s">
        <v>235</v>
      </c>
      <c r="E4" s="474" t="s">
        <v>262</v>
      </c>
      <c r="F4" s="475"/>
      <c r="G4" s="475"/>
      <c r="H4" s="475"/>
      <c r="I4" s="475"/>
      <c r="J4" s="476"/>
    </row>
    <row r="5" spans="1:12" s="178" customFormat="1" ht="16.2" customHeight="1" x14ac:dyDescent="0.25">
      <c r="A5" s="469"/>
      <c r="B5" s="471"/>
      <c r="C5" s="469"/>
      <c r="D5" s="473"/>
      <c r="E5" s="98" t="s">
        <v>183</v>
      </c>
      <c r="F5" s="98" t="s">
        <v>184</v>
      </c>
      <c r="G5" s="98" t="s">
        <v>185</v>
      </c>
      <c r="H5" s="98" t="s">
        <v>186</v>
      </c>
      <c r="I5" s="176" t="s">
        <v>187</v>
      </c>
      <c r="J5" s="177" t="s">
        <v>188</v>
      </c>
      <c r="L5" s="179"/>
    </row>
    <row r="6" spans="1:12" s="185" customFormat="1" ht="12" hidden="1" x14ac:dyDescent="0.25">
      <c r="A6" s="180" t="s">
        <v>189</v>
      </c>
      <c r="B6" s="181" t="s">
        <v>190</v>
      </c>
      <c r="C6" s="181" t="s">
        <v>191</v>
      </c>
      <c r="D6" s="126" t="s">
        <v>263</v>
      </c>
      <c r="E6" s="182" t="s">
        <v>193</v>
      </c>
      <c r="F6" s="183" t="s">
        <v>194</v>
      </c>
      <c r="G6" s="183" t="s">
        <v>195</v>
      </c>
      <c r="H6" s="184" t="s">
        <v>196</v>
      </c>
      <c r="I6" s="181" t="s">
        <v>197</v>
      </c>
      <c r="J6" s="181" t="s">
        <v>198</v>
      </c>
    </row>
    <row r="7" spans="1:12" s="188" customFormat="1" ht="12.6" customHeight="1" x14ac:dyDescent="0.2">
      <c r="A7" s="186">
        <v>1</v>
      </c>
      <c r="B7" s="137" t="s">
        <v>58</v>
      </c>
      <c r="C7" s="136" t="s">
        <v>8</v>
      </c>
      <c r="D7" s="138"/>
      <c r="E7" s="187">
        <v>0</v>
      </c>
      <c r="F7" s="187"/>
      <c r="G7" s="187">
        <v>0</v>
      </c>
      <c r="H7" s="187">
        <v>0</v>
      </c>
      <c r="I7" s="138">
        <v>0</v>
      </c>
      <c r="J7" s="138">
        <v>0</v>
      </c>
    </row>
    <row r="8" spans="1:12" s="192" customFormat="1" ht="12.6" customHeight="1" x14ac:dyDescent="0.25">
      <c r="A8" s="189" t="s">
        <v>59</v>
      </c>
      <c r="B8" s="139" t="s">
        <v>60</v>
      </c>
      <c r="C8" s="131" t="s">
        <v>9</v>
      </c>
      <c r="D8" s="112">
        <v>0</v>
      </c>
      <c r="E8" s="190">
        <v>0</v>
      </c>
      <c r="F8" s="190">
        <v>0</v>
      </c>
      <c r="G8" s="191">
        <v>0</v>
      </c>
      <c r="H8" s="190">
        <v>0</v>
      </c>
      <c r="I8" s="190">
        <v>0</v>
      </c>
      <c r="J8" s="190">
        <v>0</v>
      </c>
    </row>
    <row r="9" spans="1:12" s="197" customFormat="1" ht="12.6" customHeight="1" x14ac:dyDescent="0.25">
      <c r="A9" s="133"/>
      <c r="B9" s="193" t="s">
        <v>61</v>
      </c>
      <c r="C9" s="194" t="s">
        <v>10</v>
      </c>
      <c r="D9" s="134">
        <v>0</v>
      </c>
      <c r="E9" s="195">
        <v>0</v>
      </c>
      <c r="F9" s="195">
        <v>0</v>
      </c>
      <c r="G9" s="196">
        <v>0</v>
      </c>
      <c r="H9" s="195">
        <v>0</v>
      </c>
      <c r="I9" s="195">
        <v>0</v>
      </c>
      <c r="J9" s="195">
        <v>0</v>
      </c>
    </row>
    <row r="10" spans="1:12" s="192" customFormat="1" ht="12.6" customHeight="1" x14ac:dyDescent="0.25">
      <c r="A10" s="131" t="s">
        <v>62</v>
      </c>
      <c r="B10" s="198" t="s">
        <v>63</v>
      </c>
      <c r="C10" s="199" t="s">
        <v>11</v>
      </c>
      <c r="D10" s="112">
        <v>0</v>
      </c>
      <c r="E10" s="190">
        <v>0</v>
      </c>
      <c r="F10" s="190">
        <v>0</v>
      </c>
      <c r="G10" s="191">
        <v>0</v>
      </c>
      <c r="H10" s="190">
        <v>0</v>
      </c>
      <c r="I10" s="190">
        <v>0</v>
      </c>
      <c r="J10" s="190">
        <v>0</v>
      </c>
    </row>
    <row r="11" spans="1:12" s="192" customFormat="1" ht="12.6" customHeight="1" x14ac:dyDescent="0.25">
      <c r="A11" s="131" t="s">
        <v>64</v>
      </c>
      <c r="B11" s="139" t="s">
        <v>65</v>
      </c>
      <c r="C11" s="131" t="s">
        <v>12</v>
      </c>
      <c r="D11" s="112">
        <v>0</v>
      </c>
      <c r="E11" s="190">
        <v>0</v>
      </c>
      <c r="F11" s="190">
        <v>0</v>
      </c>
      <c r="G11" s="191">
        <v>0</v>
      </c>
      <c r="H11" s="190">
        <v>0</v>
      </c>
      <c r="I11" s="190">
        <v>0</v>
      </c>
      <c r="J11" s="190">
        <v>0</v>
      </c>
    </row>
    <row r="12" spans="1:12" s="192" customFormat="1" ht="12.6" customHeight="1" x14ac:dyDescent="0.25">
      <c r="A12" s="131" t="s">
        <v>66</v>
      </c>
      <c r="B12" s="139" t="s">
        <v>67</v>
      </c>
      <c r="C12" s="131" t="s">
        <v>13</v>
      </c>
      <c r="D12" s="112">
        <v>0</v>
      </c>
      <c r="E12" s="190">
        <v>0</v>
      </c>
      <c r="F12" s="190">
        <v>0</v>
      </c>
      <c r="G12" s="191">
        <v>0</v>
      </c>
      <c r="H12" s="190">
        <v>0</v>
      </c>
      <c r="I12" s="190">
        <v>0</v>
      </c>
      <c r="J12" s="190">
        <v>0</v>
      </c>
    </row>
    <row r="13" spans="1:12" s="192" customFormat="1" ht="12.6" customHeight="1" x14ac:dyDescent="0.25">
      <c r="A13" s="131" t="s">
        <v>68</v>
      </c>
      <c r="B13" s="139" t="s">
        <v>69</v>
      </c>
      <c r="C13" s="131" t="s">
        <v>14</v>
      </c>
      <c r="D13" s="112">
        <v>0</v>
      </c>
      <c r="E13" s="190">
        <v>0</v>
      </c>
      <c r="F13" s="190">
        <v>0</v>
      </c>
      <c r="G13" s="191">
        <v>0</v>
      </c>
      <c r="H13" s="190">
        <v>0</v>
      </c>
      <c r="I13" s="190">
        <v>0</v>
      </c>
      <c r="J13" s="190">
        <v>0</v>
      </c>
    </row>
    <row r="14" spans="1:12" s="192" customFormat="1" ht="12.6" customHeight="1" x14ac:dyDescent="0.25">
      <c r="A14" s="131" t="s">
        <v>70</v>
      </c>
      <c r="B14" s="139" t="s">
        <v>71</v>
      </c>
      <c r="C14" s="131" t="s">
        <v>15</v>
      </c>
      <c r="D14" s="112">
        <v>0</v>
      </c>
      <c r="E14" s="190">
        <v>0</v>
      </c>
      <c r="F14" s="190">
        <v>0</v>
      </c>
      <c r="G14" s="191">
        <v>0</v>
      </c>
      <c r="H14" s="190">
        <v>0</v>
      </c>
      <c r="I14" s="190">
        <v>0</v>
      </c>
      <c r="J14" s="190">
        <v>0</v>
      </c>
    </row>
    <row r="15" spans="1:12" s="192" customFormat="1" ht="12.6" customHeight="1" x14ac:dyDescent="0.25">
      <c r="A15" s="131">
        <v>1.7</v>
      </c>
      <c r="B15" s="139" t="s">
        <v>72</v>
      </c>
      <c r="C15" s="131" t="s">
        <v>16</v>
      </c>
      <c r="D15" s="112">
        <v>0</v>
      </c>
      <c r="E15" s="190">
        <v>0</v>
      </c>
      <c r="F15" s="190">
        <v>0</v>
      </c>
      <c r="G15" s="191">
        <v>0</v>
      </c>
      <c r="H15" s="190">
        <v>0</v>
      </c>
      <c r="I15" s="190">
        <v>0</v>
      </c>
      <c r="J15" s="190">
        <v>0</v>
      </c>
    </row>
    <row r="16" spans="1:12" s="192" customFormat="1" ht="12.6" customHeight="1" x14ac:dyDescent="0.25">
      <c r="A16" s="131" t="s">
        <v>73</v>
      </c>
      <c r="B16" s="139" t="s">
        <v>200</v>
      </c>
      <c r="C16" s="131" t="s">
        <v>201</v>
      </c>
      <c r="D16" s="112">
        <v>0</v>
      </c>
      <c r="E16" s="190">
        <v>0</v>
      </c>
      <c r="F16" s="190">
        <v>0</v>
      </c>
      <c r="G16" s="191">
        <v>0</v>
      </c>
      <c r="H16" s="190">
        <v>0</v>
      </c>
      <c r="I16" s="190">
        <v>0</v>
      </c>
      <c r="J16" s="190">
        <v>0</v>
      </c>
    </row>
    <row r="17" spans="1:18" s="192" customFormat="1" ht="12.6" customHeight="1" x14ac:dyDescent="0.25">
      <c r="A17" s="131">
        <v>1.8</v>
      </c>
      <c r="B17" s="139" t="s">
        <v>74</v>
      </c>
      <c r="C17" s="131" t="s">
        <v>17</v>
      </c>
      <c r="D17" s="112">
        <v>0</v>
      </c>
      <c r="E17" s="190">
        <v>0</v>
      </c>
      <c r="F17" s="190">
        <v>0</v>
      </c>
      <c r="G17" s="191"/>
      <c r="H17" s="190"/>
      <c r="I17" s="190">
        <v>0</v>
      </c>
      <c r="J17" s="190"/>
      <c r="M17" s="200"/>
    </row>
    <row r="18" spans="1:18" s="202" customFormat="1" ht="12.6" customHeight="1" x14ac:dyDescent="0.2">
      <c r="A18" s="136">
        <v>2</v>
      </c>
      <c r="B18" s="137" t="s">
        <v>75</v>
      </c>
      <c r="C18" s="136" t="s">
        <v>18</v>
      </c>
      <c r="D18" s="201">
        <f>SUM(D19:D38)</f>
        <v>44.529999999999994</v>
      </c>
      <c r="E18" s="201">
        <f t="shared" ref="E18:J18" si="0">SUM(E19:E38)</f>
        <v>4.54</v>
      </c>
      <c r="F18" s="201">
        <f t="shared" si="0"/>
        <v>29.49</v>
      </c>
      <c r="G18" s="201">
        <f t="shared" si="0"/>
        <v>6.31</v>
      </c>
      <c r="H18" s="201">
        <f t="shared" si="0"/>
        <v>0.77</v>
      </c>
      <c r="I18" s="201">
        <f t="shared" si="0"/>
        <v>2.59</v>
      </c>
      <c r="J18" s="201">
        <f t="shared" si="0"/>
        <v>0.83</v>
      </c>
      <c r="M18" s="203"/>
      <c r="R18" s="204"/>
    </row>
    <row r="19" spans="1:18" s="175" customFormat="1" ht="12.6" customHeight="1" x14ac:dyDescent="0.25">
      <c r="A19" s="205" t="s">
        <v>76</v>
      </c>
      <c r="B19" s="206" t="s">
        <v>77</v>
      </c>
      <c r="C19" s="205" t="s">
        <v>19</v>
      </c>
      <c r="D19" s="207">
        <f>SUM(E19:J19)</f>
        <v>2.04</v>
      </c>
      <c r="E19" s="208"/>
      <c r="F19" s="208">
        <v>2.04</v>
      </c>
      <c r="G19" s="190"/>
      <c r="H19" s="208"/>
      <c r="I19" s="208"/>
      <c r="J19" s="208"/>
      <c r="L19" s="209"/>
      <c r="M19" s="209"/>
    </row>
    <row r="20" spans="1:18" s="175" customFormat="1" ht="12.6" customHeight="1" x14ac:dyDescent="0.25">
      <c r="A20" s="205" t="s">
        <v>78</v>
      </c>
      <c r="B20" s="206" t="s">
        <v>79</v>
      </c>
      <c r="C20" s="205" t="s">
        <v>20</v>
      </c>
      <c r="D20" s="207">
        <f t="shared" ref="D20:D38" si="1">SUM(E20:J20)</f>
        <v>0</v>
      </c>
      <c r="E20" s="208"/>
      <c r="F20" s="208"/>
      <c r="G20" s="190"/>
      <c r="H20" s="208"/>
      <c r="I20" s="208"/>
      <c r="J20" s="208"/>
    </row>
    <row r="21" spans="1:18" s="175" customFormat="1" ht="12.6" customHeight="1" x14ac:dyDescent="0.25">
      <c r="A21" s="205" t="s">
        <v>80</v>
      </c>
      <c r="B21" s="206" t="s">
        <v>81</v>
      </c>
      <c r="C21" s="205" t="s">
        <v>21</v>
      </c>
      <c r="D21" s="207">
        <f t="shared" si="1"/>
        <v>0</v>
      </c>
      <c r="E21" s="208"/>
      <c r="F21" s="208"/>
      <c r="G21" s="190"/>
      <c r="H21" s="208"/>
      <c r="I21" s="208"/>
      <c r="J21" s="208"/>
    </row>
    <row r="22" spans="1:18" s="175" customFormat="1" ht="12.6" customHeight="1" x14ac:dyDescent="0.25">
      <c r="A22" s="205" t="s">
        <v>82</v>
      </c>
      <c r="B22" s="206" t="s">
        <v>83</v>
      </c>
      <c r="C22" s="205" t="s">
        <v>22</v>
      </c>
      <c r="D22" s="207">
        <f t="shared" si="1"/>
        <v>0</v>
      </c>
      <c r="E22" s="208"/>
      <c r="F22" s="208"/>
      <c r="G22" s="190"/>
      <c r="H22" s="208"/>
      <c r="I22" s="208"/>
      <c r="J22" s="208"/>
    </row>
    <row r="23" spans="1:18" s="175" customFormat="1" ht="12.6" customHeight="1" x14ac:dyDescent="0.25">
      <c r="A23" s="205" t="s">
        <v>84</v>
      </c>
      <c r="B23" s="206" t="s">
        <v>85</v>
      </c>
      <c r="C23" s="205" t="s">
        <v>23</v>
      </c>
      <c r="D23" s="207">
        <f t="shared" si="1"/>
        <v>18.25</v>
      </c>
      <c r="E23" s="208"/>
      <c r="F23" s="208">
        <v>18.25</v>
      </c>
      <c r="G23" s="190"/>
      <c r="H23" s="208"/>
      <c r="I23" s="208"/>
      <c r="J23" s="208"/>
    </row>
    <row r="24" spans="1:18" s="175" customFormat="1" ht="12.6" customHeight="1" x14ac:dyDescent="0.25">
      <c r="A24" s="205" t="s">
        <v>86</v>
      </c>
      <c r="B24" s="206" t="s">
        <v>87</v>
      </c>
      <c r="C24" s="205" t="s">
        <v>24</v>
      </c>
      <c r="D24" s="207">
        <f t="shared" si="1"/>
        <v>7.06</v>
      </c>
      <c r="E24" s="210">
        <v>1.3</v>
      </c>
      <c r="F24" s="208">
        <v>5.76</v>
      </c>
      <c r="G24" s="190"/>
      <c r="H24" s="208"/>
      <c r="I24" s="208"/>
      <c r="J24" s="208"/>
    </row>
    <row r="25" spans="1:18" s="175" customFormat="1" ht="12.6" customHeight="1" x14ac:dyDescent="0.25">
      <c r="A25" s="205" t="s">
        <v>88</v>
      </c>
      <c r="B25" s="206" t="s">
        <v>89</v>
      </c>
      <c r="C25" s="205" t="s">
        <v>25</v>
      </c>
      <c r="D25" s="207">
        <f t="shared" si="1"/>
        <v>1</v>
      </c>
      <c r="E25" s="208"/>
      <c r="F25" s="208">
        <v>1</v>
      </c>
      <c r="G25" s="190"/>
      <c r="H25" s="208"/>
      <c r="I25" s="208"/>
      <c r="J25" s="208"/>
    </row>
    <row r="26" spans="1:18" s="211" customFormat="1" ht="12.6" customHeight="1" x14ac:dyDescent="0.25">
      <c r="A26" s="205" t="s">
        <v>90</v>
      </c>
      <c r="B26" s="105" t="s">
        <v>91</v>
      </c>
      <c r="C26" s="104" t="s">
        <v>26</v>
      </c>
      <c r="D26" s="207">
        <f t="shared" si="1"/>
        <v>0</v>
      </c>
      <c r="E26" s="208"/>
      <c r="F26" s="208"/>
      <c r="G26" s="190"/>
      <c r="H26" s="208"/>
      <c r="I26" s="208"/>
      <c r="J26" s="208"/>
    </row>
    <row r="27" spans="1:18" s="175" customFormat="1" ht="20.399999999999999" x14ac:dyDescent="0.25">
      <c r="A27" s="205" t="s">
        <v>92</v>
      </c>
      <c r="B27" s="206" t="s">
        <v>93</v>
      </c>
      <c r="C27" s="205" t="s">
        <v>27</v>
      </c>
      <c r="D27" s="207">
        <f t="shared" si="1"/>
        <v>4.82</v>
      </c>
      <c r="E27" s="210">
        <v>0.92</v>
      </c>
      <c r="F27" s="208">
        <v>1.4200000000000002</v>
      </c>
      <c r="G27" s="210">
        <v>0.95000000000000007</v>
      </c>
      <c r="H27" s="210">
        <v>0.11</v>
      </c>
      <c r="I27" s="210">
        <v>1.32</v>
      </c>
      <c r="J27" s="210">
        <v>0.1</v>
      </c>
    </row>
    <row r="28" spans="1:18" s="175" customFormat="1" ht="12" x14ac:dyDescent="0.25">
      <c r="A28" s="205" t="s">
        <v>116</v>
      </c>
      <c r="B28" s="206" t="s">
        <v>117</v>
      </c>
      <c r="C28" s="205" t="s">
        <v>39</v>
      </c>
      <c r="D28" s="207">
        <f t="shared" si="1"/>
        <v>0</v>
      </c>
      <c r="E28" s="208"/>
      <c r="F28" s="208"/>
      <c r="G28" s="190"/>
      <c r="H28" s="208"/>
      <c r="I28" s="208"/>
      <c r="J28" s="208"/>
    </row>
    <row r="29" spans="1:18" s="175" customFormat="1" ht="12" x14ac:dyDescent="0.25">
      <c r="A29" s="205" t="s">
        <v>118</v>
      </c>
      <c r="B29" s="206" t="s">
        <v>119</v>
      </c>
      <c r="C29" s="205" t="s">
        <v>40</v>
      </c>
      <c r="D29" s="207">
        <f t="shared" si="1"/>
        <v>0</v>
      </c>
      <c r="E29" s="208"/>
      <c r="F29" s="208"/>
      <c r="G29" s="190"/>
      <c r="H29" s="208"/>
      <c r="I29" s="208"/>
      <c r="J29" s="208"/>
    </row>
    <row r="30" spans="1:18" s="175" customFormat="1" ht="12.6" customHeight="1" x14ac:dyDescent="0.25">
      <c r="A30" s="205" t="s">
        <v>120</v>
      </c>
      <c r="B30" s="206" t="s">
        <v>121</v>
      </c>
      <c r="C30" s="205" t="s">
        <v>41</v>
      </c>
      <c r="D30" s="207">
        <f t="shared" si="1"/>
        <v>0</v>
      </c>
      <c r="E30" s="208"/>
      <c r="F30" s="208"/>
      <c r="G30" s="190"/>
      <c r="H30" s="208"/>
      <c r="I30" s="208"/>
      <c r="J30" s="208"/>
    </row>
    <row r="31" spans="1:18" s="175" customFormat="1" ht="12.6" customHeight="1" x14ac:dyDescent="0.25">
      <c r="A31" s="205" t="s">
        <v>122</v>
      </c>
      <c r="B31" s="206" t="s">
        <v>123</v>
      </c>
      <c r="C31" s="205" t="s">
        <v>42</v>
      </c>
      <c r="D31" s="207">
        <f t="shared" si="1"/>
        <v>0.73</v>
      </c>
      <c r="E31" s="210"/>
      <c r="F31" s="210"/>
      <c r="G31" s="210"/>
      <c r="H31" s="210"/>
      <c r="I31" s="210"/>
      <c r="J31" s="210">
        <v>0.73</v>
      </c>
    </row>
    <row r="32" spans="1:18" s="175" customFormat="1" ht="12.6" customHeight="1" x14ac:dyDescent="0.25">
      <c r="A32" s="205" t="s">
        <v>124</v>
      </c>
      <c r="B32" s="206" t="s">
        <v>125</v>
      </c>
      <c r="C32" s="205" t="s">
        <v>43</v>
      </c>
      <c r="D32" s="207">
        <f t="shared" si="1"/>
        <v>8.83</v>
      </c>
      <c r="E32" s="210">
        <v>2.3199999999999998</v>
      </c>
      <c r="F32" s="210">
        <v>1.02</v>
      </c>
      <c r="G32" s="210">
        <v>3.56</v>
      </c>
      <c r="H32" s="210">
        <v>0.66</v>
      </c>
      <c r="I32" s="210">
        <v>1.27</v>
      </c>
      <c r="J32" s="210"/>
    </row>
    <row r="33" spans="1:10" s="175" customFormat="1" ht="12.6" customHeight="1" x14ac:dyDescent="0.25">
      <c r="A33" s="205" t="s">
        <v>126</v>
      </c>
      <c r="B33" s="206" t="s">
        <v>127</v>
      </c>
      <c r="C33" s="205" t="s">
        <v>44</v>
      </c>
      <c r="D33" s="207">
        <f t="shared" si="1"/>
        <v>0</v>
      </c>
      <c r="E33" s="210"/>
      <c r="F33" s="210"/>
      <c r="G33" s="210"/>
      <c r="H33" s="210"/>
      <c r="I33" s="210"/>
      <c r="J33" s="210"/>
    </row>
    <row r="34" spans="1:10" s="175" customFormat="1" ht="13.2" customHeight="1" x14ac:dyDescent="0.25">
      <c r="A34" s="205" t="s">
        <v>128</v>
      </c>
      <c r="B34" s="206" t="s">
        <v>129</v>
      </c>
      <c r="C34" s="205" t="s">
        <v>45</v>
      </c>
      <c r="D34" s="207">
        <f t="shared" si="1"/>
        <v>0</v>
      </c>
      <c r="E34" s="208"/>
      <c r="F34" s="212"/>
      <c r="G34" s="213"/>
      <c r="H34" s="212"/>
      <c r="I34" s="212"/>
      <c r="J34" s="212"/>
    </row>
    <row r="35" spans="1:10" s="175" customFormat="1" ht="12" customHeight="1" x14ac:dyDescent="0.25">
      <c r="A35" s="205" t="s">
        <v>130</v>
      </c>
      <c r="B35" s="206" t="s">
        <v>131</v>
      </c>
      <c r="C35" s="205" t="s">
        <v>46</v>
      </c>
      <c r="D35" s="207">
        <f t="shared" si="1"/>
        <v>0</v>
      </c>
      <c r="E35" s="208"/>
      <c r="F35" s="212"/>
      <c r="G35" s="213"/>
      <c r="H35" s="212"/>
      <c r="I35" s="212"/>
      <c r="J35" s="212"/>
    </row>
    <row r="36" spans="1:10" s="175" customFormat="1" ht="12" customHeight="1" x14ac:dyDescent="0.25">
      <c r="A36" s="205" t="s">
        <v>132</v>
      </c>
      <c r="B36" s="214" t="s">
        <v>133</v>
      </c>
      <c r="C36" s="205" t="s">
        <v>47</v>
      </c>
      <c r="D36" s="207">
        <f t="shared" si="1"/>
        <v>1.8</v>
      </c>
      <c r="E36" s="208"/>
      <c r="F36" s="212">
        <v>0</v>
      </c>
      <c r="G36" s="213">
        <v>1.8</v>
      </c>
      <c r="H36" s="212"/>
      <c r="I36" s="212"/>
      <c r="J36" s="212"/>
    </row>
    <row r="37" spans="1:10" s="175" customFormat="1" ht="20.399999999999999" x14ac:dyDescent="0.25">
      <c r="A37" s="205" t="s">
        <v>134</v>
      </c>
      <c r="B37" s="214" t="s">
        <v>135</v>
      </c>
      <c r="C37" s="205" t="s">
        <v>48</v>
      </c>
      <c r="D37" s="207">
        <f t="shared" si="1"/>
        <v>0</v>
      </c>
      <c r="E37" s="210"/>
      <c r="F37" s="210">
        <v>0</v>
      </c>
      <c r="G37" s="210"/>
      <c r="H37" s="210"/>
      <c r="I37" s="210"/>
      <c r="J37" s="210"/>
    </row>
    <row r="38" spans="1:10" s="175" customFormat="1" ht="15" customHeight="1" x14ac:dyDescent="0.25">
      <c r="A38" s="205" t="s">
        <v>136</v>
      </c>
      <c r="B38" s="214" t="s">
        <v>137</v>
      </c>
      <c r="C38" s="205" t="s">
        <v>49</v>
      </c>
      <c r="D38" s="207">
        <f t="shared" si="1"/>
        <v>0</v>
      </c>
      <c r="E38" s="210"/>
      <c r="F38" s="210"/>
      <c r="G38" s="210"/>
      <c r="H38" s="210"/>
      <c r="I38" s="210"/>
      <c r="J38" s="210"/>
    </row>
    <row r="39" spans="1:10" s="175" customFormat="1" ht="20.25" hidden="1" customHeight="1" x14ac:dyDescent="0.25">
      <c r="A39" s="215" t="s">
        <v>138</v>
      </c>
      <c r="B39" s="216" t="s">
        <v>139</v>
      </c>
      <c r="C39" s="215" t="s">
        <v>50</v>
      </c>
      <c r="D39" s="217">
        <f t="shared" ref="D39:D44" si="2">SUM(E39:J39)</f>
        <v>0</v>
      </c>
      <c r="E39" s="218"/>
      <c r="F39" s="218"/>
      <c r="G39" s="218"/>
      <c r="H39" s="218"/>
      <c r="I39" s="218"/>
      <c r="J39" s="218"/>
    </row>
    <row r="40" spans="1:10" s="175" customFormat="1" ht="12" hidden="1" x14ac:dyDescent="0.25">
      <c r="A40" s="215" t="s">
        <v>157</v>
      </c>
      <c r="B40" s="216" t="s">
        <v>140</v>
      </c>
      <c r="C40" s="215" t="s">
        <v>51</v>
      </c>
      <c r="D40" s="219">
        <f t="shared" si="2"/>
        <v>0</v>
      </c>
      <c r="E40" s="220"/>
      <c r="F40" s="221"/>
      <c r="G40" s="222"/>
      <c r="H40" s="223"/>
      <c r="I40" s="221"/>
      <c r="J40" s="221"/>
    </row>
    <row r="41" spans="1:10" s="175" customFormat="1" ht="12" hidden="1" x14ac:dyDescent="0.25">
      <c r="A41" s="215" t="s">
        <v>141</v>
      </c>
      <c r="B41" s="216" t="s">
        <v>142</v>
      </c>
      <c r="C41" s="215" t="s">
        <v>52</v>
      </c>
      <c r="D41" s="219">
        <f t="shared" si="2"/>
        <v>0</v>
      </c>
      <c r="E41" s="220"/>
      <c r="F41" s="221"/>
      <c r="G41" s="222"/>
      <c r="H41" s="223"/>
      <c r="I41" s="221"/>
      <c r="J41" s="221"/>
    </row>
    <row r="42" spans="1:10" s="175" customFormat="1" ht="12" hidden="1" x14ac:dyDescent="0.25">
      <c r="A42" s="215" t="s">
        <v>143</v>
      </c>
      <c r="B42" s="216" t="s">
        <v>144</v>
      </c>
      <c r="C42" s="215" t="s">
        <v>53</v>
      </c>
      <c r="D42" s="219">
        <f t="shared" si="2"/>
        <v>0</v>
      </c>
      <c r="E42" s="220"/>
      <c r="F42" s="221"/>
      <c r="G42" s="222"/>
      <c r="H42" s="223"/>
      <c r="I42" s="221"/>
      <c r="J42" s="221"/>
    </row>
    <row r="43" spans="1:10" s="175" customFormat="1" ht="12" hidden="1" x14ac:dyDescent="0.25">
      <c r="A43" s="215" t="s">
        <v>145</v>
      </c>
      <c r="B43" s="216" t="s">
        <v>146</v>
      </c>
      <c r="C43" s="215" t="s">
        <v>54</v>
      </c>
      <c r="D43" s="219">
        <f t="shared" si="2"/>
        <v>0</v>
      </c>
      <c r="E43" s="224"/>
      <c r="F43" s="224"/>
      <c r="G43" s="224"/>
      <c r="H43" s="224"/>
      <c r="I43" s="224"/>
      <c r="J43" s="224"/>
    </row>
    <row r="44" spans="1:10" s="175" customFormat="1" ht="12" hidden="1" x14ac:dyDescent="0.25">
      <c r="A44" s="215" t="s">
        <v>147</v>
      </c>
      <c r="B44" s="225" t="s">
        <v>148</v>
      </c>
      <c r="C44" s="226" t="s">
        <v>55</v>
      </c>
      <c r="D44" s="219">
        <f t="shared" si="2"/>
        <v>0</v>
      </c>
      <c r="E44" s="220"/>
      <c r="F44" s="221"/>
      <c r="G44" s="222"/>
      <c r="H44" s="223"/>
      <c r="I44" s="221"/>
      <c r="J44" s="221"/>
    </row>
    <row r="45" spans="1:10" x14ac:dyDescent="0.25">
      <c r="E45" s="227"/>
      <c r="F45" s="228"/>
      <c r="G45" s="229"/>
      <c r="H45" s="230"/>
      <c r="I45" s="228"/>
      <c r="J45" s="228"/>
    </row>
    <row r="46" spans="1:10" x14ac:dyDescent="0.25">
      <c r="F46" s="227"/>
    </row>
    <row r="47" spans="1:10" x14ac:dyDescent="0.25">
      <c r="D47" s="228"/>
    </row>
  </sheetData>
  <mergeCells count="8">
    <mergeCell ref="A1:B1"/>
    <mergeCell ref="A2:J2"/>
    <mergeCell ref="A3:J3"/>
    <mergeCell ref="A4:A5"/>
    <mergeCell ref="B4:B5"/>
    <mergeCell ref="C4:C5"/>
    <mergeCell ref="D4:D5"/>
    <mergeCell ref="E4:J4"/>
  </mergeCells>
  <pageMargins left="0.97" right="0.7" top="0.75" bottom="0.2" header="0.3" footer="0.2"/>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4"/>
  <sheetViews>
    <sheetView topLeftCell="D1" zoomScale="85" zoomScaleNormal="85" workbookViewId="0">
      <selection activeCell="D1" sqref="A1:XFD1048576"/>
    </sheetView>
  </sheetViews>
  <sheetFormatPr defaultRowHeight="15" x14ac:dyDescent="0.25"/>
  <cols>
    <col min="1" max="1" width="7.69921875" style="434" customWidth="1"/>
    <col min="2" max="2" width="73.5" style="263" customWidth="1"/>
    <col min="3" max="3" width="6.796875" style="434" customWidth="1"/>
    <col min="4" max="4" width="8.796875" style="436" customWidth="1"/>
    <col min="5" max="5" width="6.796875" style="436" customWidth="1"/>
    <col min="6" max="6" width="8.69921875" style="436" customWidth="1"/>
    <col min="7" max="7" width="6.09765625" style="436" customWidth="1"/>
    <col min="8" max="8" width="6.296875" style="436" customWidth="1"/>
    <col min="9" max="9" width="6.59765625" style="436" customWidth="1"/>
    <col min="10" max="10" width="6.09765625" style="436" customWidth="1"/>
    <col min="11" max="11" width="21.09765625" style="437" customWidth="1"/>
    <col min="12" max="12" width="4.8984375" style="263" customWidth="1"/>
    <col min="13" max="13" width="24.59765625" style="263" customWidth="1"/>
    <col min="14" max="14" width="21.69921875" style="263" hidden="1" customWidth="1"/>
    <col min="15" max="15" width="10.296875" style="263" hidden="1" customWidth="1"/>
    <col min="16" max="16" width="20" style="263" hidden="1" customWidth="1"/>
    <col min="17" max="17" width="21.09765625" style="263" hidden="1" customWidth="1"/>
    <col min="18" max="18" width="18.8984375" style="263" hidden="1" customWidth="1"/>
    <col min="19" max="19" width="11" style="263" hidden="1" customWidth="1"/>
    <col min="20" max="20" width="48.69921875" style="263" hidden="1" customWidth="1"/>
    <col min="21" max="21" width="9.296875" style="262" customWidth="1"/>
    <col min="22" max="251" width="9.09765625" style="263"/>
    <col min="252" max="252" width="7.69921875" style="263" customWidth="1"/>
    <col min="253" max="253" width="79.59765625" style="263" customWidth="1"/>
    <col min="254" max="254" width="8.69921875" style="263" customWidth="1"/>
    <col min="255" max="255" width="11.59765625" style="263" customWidth="1"/>
    <col min="256" max="256" width="7.8984375" style="263" customWidth="1"/>
    <col min="257" max="257" width="12" style="263" customWidth="1"/>
    <col min="258" max="258" width="8" style="263" customWidth="1"/>
    <col min="259" max="259" width="8.09765625" style="263" bestFit="1" customWidth="1"/>
    <col min="260" max="260" width="8.69921875" style="263" customWidth="1"/>
    <col min="261" max="261" width="11.8984375" style="263" customWidth="1"/>
    <col min="262" max="262" width="40.09765625" style="263" customWidth="1"/>
    <col min="263" max="263" width="7.296875" style="263" customWidth="1"/>
    <col min="264" max="264" width="24.59765625" style="263" customWidth="1"/>
    <col min="265" max="271" width="0" style="263" hidden="1" customWidth="1"/>
    <col min="272" max="272" width="9.296875" style="263" customWidth="1"/>
    <col min="273" max="273" width="15.69921875" style="263" customWidth="1"/>
    <col min="274" max="274" width="9.09765625" style="263"/>
    <col min="275" max="275" width="9.69921875" style="263" bestFit="1" customWidth="1"/>
    <col min="276" max="507" width="9.09765625" style="263"/>
    <col min="508" max="508" width="7.69921875" style="263" customWidth="1"/>
    <col min="509" max="509" width="79.59765625" style="263" customWidth="1"/>
    <col min="510" max="510" width="8.69921875" style="263" customWidth="1"/>
    <col min="511" max="511" width="11.59765625" style="263" customWidth="1"/>
    <col min="512" max="512" width="7.8984375" style="263" customWidth="1"/>
    <col min="513" max="513" width="12" style="263" customWidth="1"/>
    <col min="514" max="514" width="8" style="263" customWidth="1"/>
    <col min="515" max="515" width="8.09765625" style="263" bestFit="1" customWidth="1"/>
    <col min="516" max="516" width="8.69921875" style="263" customWidth="1"/>
    <col min="517" max="517" width="11.8984375" style="263" customWidth="1"/>
    <col min="518" max="518" width="40.09765625" style="263" customWidth="1"/>
    <col min="519" max="519" width="7.296875" style="263" customWidth="1"/>
    <col min="520" max="520" width="24.59765625" style="263" customWidth="1"/>
    <col min="521" max="527" width="0" style="263" hidden="1" customWidth="1"/>
    <col min="528" max="528" width="9.296875" style="263" customWidth="1"/>
    <col min="529" max="529" width="15.69921875" style="263" customWidth="1"/>
    <col min="530" max="530" width="9.09765625" style="263"/>
    <col min="531" max="531" width="9.69921875" style="263" bestFit="1" customWidth="1"/>
    <col min="532" max="763" width="9.09765625" style="263"/>
    <col min="764" max="764" width="7.69921875" style="263" customWidth="1"/>
    <col min="765" max="765" width="79.59765625" style="263" customWidth="1"/>
    <col min="766" max="766" width="8.69921875" style="263" customWidth="1"/>
    <col min="767" max="767" width="11.59765625" style="263" customWidth="1"/>
    <col min="768" max="768" width="7.8984375" style="263" customWidth="1"/>
    <col min="769" max="769" width="12" style="263" customWidth="1"/>
    <col min="770" max="770" width="8" style="263" customWidth="1"/>
    <col min="771" max="771" width="8.09765625" style="263" bestFit="1" customWidth="1"/>
    <col min="772" max="772" width="8.69921875" style="263" customWidth="1"/>
    <col min="773" max="773" width="11.8984375" style="263" customWidth="1"/>
    <col min="774" max="774" width="40.09765625" style="263" customWidth="1"/>
    <col min="775" max="775" width="7.296875" style="263" customWidth="1"/>
    <col min="776" max="776" width="24.59765625" style="263" customWidth="1"/>
    <col min="777" max="783" width="0" style="263" hidden="1" customWidth="1"/>
    <col min="784" max="784" width="9.296875" style="263" customWidth="1"/>
    <col min="785" max="785" width="15.69921875" style="263" customWidth="1"/>
    <col min="786" max="786" width="9.09765625" style="263"/>
    <col min="787" max="787" width="9.69921875" style="263" bestFit="1" customWidth="1"/>
    <col min="788" max="1019" width="9.09765625" style="263"/>
    <col min="1020" max="1020" width="7.69921875" style="263" customWidth="1"/>
    <col min="1021" max="1021" width="79.59765625" style="263" customWidth="1"/>
    <col min="1022" max="1022" width="8.69921875" style="263" customWidth="1"/>
    <col min="1023" max="1023" width="11.59765625" style="263" customWidth="1"/>
    <col min="1024" max="1024" width="7.8984375" style="263" customWidth="1"/>
    <col min="1025" max="1025" width="12" style="263" customWidth="1"/>
    <col min="1026" max="1026" width="8" style="263" customWidth="1"/>
    <col min="1027" max="1027" width="8.09765625" style="263" bestFit="1" customWidth="1"/>
    <col min="1028" max="1028" width="8.69921875" style="263" customWidth="1"/>
    <col min="1029" max="1029" width="11.8984375" style="263" customWidth="1"/>
    <col min="1030" max="1030" width="40.09765625" style="263" customWidth="1"/>
    <col min="1031" max="1031" width="7.296875" style="263" customWidth="1"/>
    <col min="1032" max="1032" width="24.59765625" style="263" customWidth="1"/>
    <col min="1033" max="1039" width="0" style="263" hidden="1" customWidth="1"/>
    <col min="1040" max="1040" width="9.296875" style="263" customWidth="1"/>
    <col min="1041" max="1041" width="15.69921875" style="263" customWidth="1"/>
    <col min="1042" max="1042" width="9.09765625" style="263"/>
    <col min="1043" max="1043" width="9.69921875" style="263" bestFit="1" customWidth="1"/>
    <col min="1044" max="1275" width="9.09765625" style="263"/>
    <col min="1276" max="1276" width="7.69921875" style="263" customWidth="1"/>
    <col min="1277" max="1277" width="79.59765625" style="263" customWidth="1"/>
    <col min="1278" max="1278" width="8.69921875" style="263" customWidth="1"/>
    <col min="1279" max="1279" width="11.59765625" style="263" customWidth="1"/>
    <col min="1280" max="1280" width="7.8984375" style="263" customWidth="1"/>
    <col min="1281" max="1281" width="12" style="263" customWidth="1"/>
    <col min="1282" max="1282" width="8" style="263" customWidth="1"/>
    <col min="1283" max="1283" width="8.09765625" style="263" bestFit="1" customWidth="1"/>
    <col min="1284" max="1284" width="8.69921875" style="263" customWidth="1"/>
    <col min="1285" max="1285" width="11.8984375" style="263" customWidth="1"/>
    <col min="1286" max="1286" width="40.09765625" style="263" customWidth="1"/>
    <col min="1287" max="1287" width="7.296875" style="263" customWidth="1"/>
    <col min="1288" max="1288" width="24.59765625" style="263" customWidth="1"/>
    <col min="1289" max="1295" width="0" style="263" hidden="1" customWidth="1"/>
    <col min="1296" max="1296" width="9.296875" style="263" customWidth="1"/>
    <col min="1297" max="1297" width="15.69921875" style="263" customWidth="1"/>
    <col min="1298" max="1298" width="9.09765625" style="263"/>
    <col min="1299" max="1299" width="9.69921875" style="263" bestFit="1" customWidth="1"/>
    <col min="1300" max="1531" width="9.09765625" style="263"/>
    <col min="1532" max="1532" width="7.69921875" style="263" customWidth="1"/>
    <col min="1533" max="1533" width="79.59765625" style="263" customWidth="1"/>
    <col min="1534" max="1534" width="8.69921875" style="263" customWidth="1"/>
    <col min="1535" max="1535" width="11.59765625" style="263" customWidth="1"/>
    <col min="1536" max="1536" width="7.8984375" style="263" customWidth="1"/>
    <col min="1537" max="1537" width="12" style="263" customWidth="1"/>
    <col min="1538" max="1538" width="8" style="263" customWidth="1"/>
    <col min="1539" max="1539" width="8.09765625" style="263" bestFit="1" customWidth="1"/>
    <col min="1540" max="1540" width="8.69921875" style="263" customWidth="1"/>
    <col min="1541" max="1541" width="11.8984375" style="263" customWidth="1"/>
    <col min="1542" max="1542" width="40.09765625" style="263" customWidth="1"/>
    <col min="1543" max="1543" width="7.296875" style="263" customWidth="1"/>
    <col min="1544" max="1544" width="24.59765625" style="263" customWidth="1"/>
    <col min="1545" max="1551" width="0" style="263" hidden="1" customWidth="1"/>
    <col min="1552" max="1552" width="9.296875" style="263" customWidth="1"/>
    <col min="1553" max="1553" width="15.69921875" style="263" customWidth="1"/>
    <col min="1554" max="1554" width="9.09765625" style="263"/>
    <col min="1555" max="1555" width="9.69921875" style="263" bestFit="1" customWidth="1"/>
    <col min="1556" max="1787" width="9.09765625" style="263"/>
    <col min="1788" max="1788" width="7.69921875" style="263" customWidth="1"/>
    <col min="1789" max="1789" width="79.59765625" style="263" customWidth="1"/>
    <col min="1790" max="1790" width="8.69921875" style="263" customWidth="1"/>
    <col min="1791" max="1791" width="11.59765625" style="263" customWidth="1"/>
    <col min="1792" max="1792" width="7.8984375" style="263" customWidth="1"/>
    <col min="1793" max="1793" width="12" style="263" customWidth="1"/>
    <col min="1794" max="1794" width="8" style="263" customWidth="1"/>
    <col min="1795" max="1795" width="8.09765625" style="263" bestFit="1" customWidth="1"/>
    <col min="1796" max="1796" width="8.69921875" style="263" customWidth="1"/>
    <col min="1797" max="1797" width="11.8984375" style="263" customWidth="1"/>
    <col min="1798" max="1798" width="40.09765625" style="263" customWidth="1"/>
    <col min="1799" max="1799" width="7.296875" style="263" customWidth="1"/>
    <col min="1800" max="1800" width="24.59765625" style="263" customWidth="1"/>
    <col min="1801" max="1807" width="0" style="263" hidden="1" customWidth="1"/>
    <col min="1808" max="1808" width="9.296875" style="263" customWidth="1"/>
    <col min="1809" max="1809" width="15.69921875" style="263" customWidth="1"/>
    <col min="1810" max="1810" width="9.09765625" style="263"/>
    <col min="1811" max="1811" width="9.69921875" style="263" bestFit="1" customWidth="1"/>
    <col min="1812" max="2043" width="9.09765625" style="263"/>
    <col min="2044" max="2044" width="7.69921875" style="263" customWidth="1"/>
    <col min="2045" max="2045" width="79.59765625" style="263" customWidth="1"/>
    <col min="2046" max="2046" width="8.69921875" style="263" customWidth="1"/>
    <col min="2047" max="2047" width="11.59765625" style="263" customWidth="1"/>
    <col min="2048" max="2048" width="7.8984375" style="263" customWidth="1"/>
    <col min="2049" max="2049" width="12" style="263" customWidth="1"/>
    <col min="2050" max="2050" width="8" style="263" customWidth="1"/>
    <col min="2051" max="2051" width="8.09765625" style="263" bestFit="1" customWidth="1"/>
    <col min="2052" max="2052" width="8.69921875" style="263" customWidth="1"/>
    <col min="2053" max="2053" width="11.8984375" style="263" customWidth="1"/>
    <col min="2054" max="2054" width="40.09765625" style="263" customWidth="1"/>
    <col min="2055" max="2055" width="7.296875" style="263" customWidth="1"/>
    <col min="2056" max="2056" width="24.59765625" style="263" customWidth="1"/>
    <col min="2057" max="2063" width="0" style="263" hidden="1" customWidth="1"/>
    <col min="2064" max="2064" width="9.296875" style="263" customWidth="1"/>
    <col min="2065" max="2065" width="15.69921875" style="263" customWidth="1"/>
    <col min="2066" max="2066" width="9.09765625" style="263"/>
    <col min="2067" max="2067" width="9.69921875" style="263" bestFit="1" customWidth="1"/>
    <col min="2068" max="2299" width="9.09765625" style="263"/>
    <col min="2300" max="2300" width="7.69921875" style="263" customWidth="1"/>
    <col min="2301" max="2301" width="79.59765625" style="263" customWidth="1"/>
    <col min="2302" max="2302" width="8.69921875" style="263" customWidth="1"/>
    <col min="2303" max="2303" width="11.59765625" style="263" customWidth="1"/>
    <col min="2304" max="2304" width="7.8984375" style="263" customWidth="1"/>
    <col min="2305" max="2305" width="12" style="263" customWidth="1"/>
    <col min="2306" max="2306" width="8" style="263" customWidth="1"/>
    <col min="2307" max="2307" width="8.09765625" style="263" bestFit="1" customWidth="1"/>
    <col min="2308" max="2308" width="8.69921875" style="263" customWidth="1"/>
    <col min="2309" max="2309" width="11.8984375" style="263" customWidth="1"/>
    <col min="2310" max="2310" width="40.09765625" style="263" customWidth="1"/>
    <col min="2311" max="2311" width="7.296875" style="263" customWidth="1"/>
    <col min="2312" max="2312" width="24.59765625" style="263" customWidth="1"/>
    <col min="2313" max="2319" width="0" style="263" hidden="1" customWidth="1"/>
    <col min="2320" max="2320" width="9.296875" style="263" customWidth="1"/>
    <col min="2321" max="2321" width="15.69921875" style="263" customWidth="1"/>
    <col min="2322" max="2322" width="9.09765625" style="263"/>
    <col min="2323" max="2323" width="9.69921875" style="263" bestFit="1" customWidth="1"/>
    <col min="2324" max="2555" width="9.09765625" style="263"/>
    <col min="2556" max="2556" width="7.69921875" style="263" customWidth="1"/>
    <col min="2557" max="2557" width="79.59765625" style="263" customWidth="1"/>
    <col min="2558" max="2558" width="8.69921875" style="263" customWidth="1"/>
    <col min="2559" max="2559" width="11.59765625" style="263" customWidth="1"/>
    <col min="2560" max="2560" width="7.8984375" style="263" customWidth="1"/>
    <col min="2561" max="2561" width="12" style="263" customWidth="1"/>
    <col min="2562" max="2562" width="8" style="263" customWidth="1"/>
    <col min="2563" max="2563" width="8.09765625" style="263" bestFit="1" customWidth="1"/>
    <col min="2564" max="2564" width="8.69921875" style="263" customWidth="1"/>
    <col min="2565" max="2565" width="11.8984375" style="263" customWidth="1"/>
    <col min="2566" max="2566" width="40.09765625" style="263" customWidth="1"/>
    <col min="2567" max="2567" width="7.296875" style="263" customWidth="1"/>
    <col min="2568" max="2568" width="24.59765625" style="263" customWidth="1"/>
    <col min="2569" max="2575" width="0" style="263" hidden="1" customWidth="1"/>
    <col min="2576" max="2576" width="9.296875" style="263" customWidth="1"/>
    <col min="2577" max="2577" width="15.69921875" style="263" customWidth="1"/>
    <col min="2578" max="2578" width="9.09765625" style="263"/>
    <col min="2579" max="2579" width="9.69921875" style="263" bestFit="1" customWidth="1"/>
    <col min="2580" max="2811" width="9.09765625" style="263"/>
    <col min="2812" max="2812" width="7.69921875" style="263" customWidth="1"/>
    <col min="2813" max="2813" width="79.59765625" style="263" customWidth="1"/>
    <col min="2814" max="2814" width="8.69921875" style="263" customWidth="1"/>
    <col min="2815" max="2815" width="11.59765625" style="263" customWidth="1"/>
    <col min="2816" max="2816" width="7.8984375" style="263" customWidth="1"/>
    <col min="2817" max="2817" width="12" style="263" customWidth="1"/>
    <col min="2818" max="2818" width="8" style="263" customWidth="1"/>
    <col min="2819" max="2819" width="8.09765625" style="263" bestFit="1" customWidth="1"/>
    <col min="2820" max="2820" width="8.69921875" style="263" customWidth="1"/>
    <col min="2821" max="2821" width="11.8984375" style="263" customWidth="1"/>
    <col min="2822" max="2822" width="40.09765625" style="263" customWidth="1"/>
    <col min="2823" max="2823" width="7.296875" style="263" customWidth="1"/>
    <col min="2824" max="2824" width="24.59765625" style="263" customWidth="1"/>
    <col min="2825" max="2831" width="0" style="263" hidden="1" customWidth="1"/>
    <col min="2832" max="2832" width="9.296875" style="263" customWidth="1"/>
    <col min="2833" max="2833" width="15.69921875" style="263" customWidth="1"/>
    <col min="2834" max="2834" width="9.09765625" style="263"/>
    <col min="2835" max="2835" width="9.69921875" style="263" bestFit="1" customWidth="1"/>
    <col min="2836" max="3067" width="9.09765625" style="263"/>
    <col min="3068" max="3068" width="7.69921875" style="263" customWidth="1"/>
    <col min="3069" max="3069" width="79.59765625" style="263" customWidth="1"/>
    <col min="3070" max="3070" width="8.69921875" style="263" customWidth="1"/>
    <col min="3071" max="3071" width="11.59765625" style="263" customWidth="1"/>
    <col min="3072" max="3072" width="7.8984375" style="263" customWidth="1"/>
    <col min="3073" max="3073" width="12" style="263" customWidth="1"/>
    <col min="3074" max="3074" width="8" style="263" customWidth="1"/>
    <col min="3075" max="3075" width="8.09765625" style="263" bestFit="1" customWidth="1"/>
    <col min="3076" max="3076" width="8.69921875" style="263" customWidth="1"/>
    <col min="3077" max="3077" width="11.8984375" style="263" customWidth="1"/>
    <col min="3078" max="3078" width="40.09765625" style="263" customWidth="1"/>
    <col min="3079" max="3079" width="7.296875" style="263" customWidth="1"/>
    <col min="3080" max="3080" width="24.59765625" style="263" customWidth="1"/>
    <col min="3081" max="3087" width="0" style="263" hidden="1" customWidth="1"/>
    <col min="3088" max="3088" width="9.296875" style="263" customWidth="1"/>
    <col min="3089" max="3089" width="15.69921875" style="263" customWidth="1"/>
    <col min="3090" max="3090" width="9.09765625" style="263"/>
    <col min="3091" max="3091" width="9.69921875" style="263" bestFit="1" customWidth="1"/>
    <col min="3092" max="3323" width="9.09765625" style="263"/>
    <col min="3324" max="3324" width="7.69921875" style="263" customWidth="1"/>
    <col min="3325" max="3325" width="79.59765625" style="263" customWidth="1"/>
    <col min="3326" max="3326" width="8.69921875" style="263" customWidth="1"/>
    <col min="3327" max="3327" width="11.59765625" style="263" customWidth="1"/>
    <col min="3328" max="3328" width="7.8984375" style="263" customWidth="1"/>
    <col min="3329" max="3329" width="12" style="263" customWidth="1"/>
    <col min="3330" max="3330" width="8" style="263" customWidth="1"/>
    <col min="3331" max="3331" width="8.09765625" style="263" bestFit="1" customWidth="1"/>
    <col min="3332" max="3332" width="8.69921875" style="263" customWidth="1"/>
    <col min="3333" max="3333" width="11.8984375" style="263" customWidth="1"/>
    <col min="3334" max="3334" width="40.09765625" style="263" customWidth="1"/>
    <col min="3335" max="3335" width="7.296875" style="263" customWidth="1"/>
    <col min="3336" max="3336" width="24.59765625" style="263" customWidth="1"/>
    <col min="3337" max="3343" width="0" style="263" hidden="1" customWidth="1"/>
    <col min="3344" max="3344" width="9.296875" style="263" customWidth="1"/>
    <col min="3345" max="3345" width="15.69921875" style="263" customWidth="1"/>
    <col min="3346" max="3346" width="9.09765625" style="263"/>
    <col min="3347" max="3347" width="9.69921875" style="263" bestFit="1" customWidth="1"/>
    <col min="3348" max="3579" width="9.09765625" style="263"/>
    <col min="3580" max="3580" width="7.69921875" style="263" customWidth="1"/>
    <col min="3581" max="3581" width="79.59765625" style="263" customWidth="1"/>
    <col min="3582" max="3582" width="8.69921875" style="263" customWidth="1"/>
    <col min="3583" max="3583" width="11.59765625" style="263" customWidth="1"/>
    <col min="3584" max="3584" width="7.8984375" style="263" customWidth="1"/>
    <col min="3585" max="3585" width="12" style="263" customWidth="1"/>
    <col min="3586" max="3586" width="8" style="263" customWidth="1"/>
    <col min="3587" max="3587" width="8.09765625" style="263" bestFit="1" customWidth="1"/>
    <col min="3588" max="3588" width="8.69921875" style="263" customWidth="1"/>
    <col min="3589" max="3589" width="11.8984375" style="263" customWidth="1"/>
    <col min="3590" max="3590" width="40.09765625" style="263" customWidth="1"/>
    <col min="3591" max="3591" width="7.296875" style="263" customWidth="1"/>
    <col min="3592" max="3592" width="24.59765625" style="263" customWidth="1"/>
    <col min="3593" max="3599" width="0" style="263" hidden="1" customWidth="1"/>
    <col min="3600" max="3600" width="9.296875" style="263" customWidth="1"/>
    <col min="3601" max="3601" width="15.69921875" style="263" customWidth="1"/>
    <col min="3602" max="3602" width="9.09765625" style="263"/>
    <col min="3603" max="3603" width="9.69921875" style="263" bestFit="1" customWidth="1"/>
    <col min="3604" max="3835" width="9.09765625" style="263"/>
    <col min="3836" max="3836" width="7.69921875" style="263" customWidth="1"/>
    <col min="3837" max="3837" width="79.59765625" style="263" customWidth="1"/>
    <col min="3838" max="3838" width="8.69921875" style="263" customWidth="1"/>
    <col min="3839" max="3839" width="11.59765625" style="263" customWidth="1"/>
    <col min="3840" max="3840" width="7.8984375" style="263" customWidth="1"/>
    <col min="3841" max="3841" width="12" style="263" customWidth="1"/>
    <col min="3842" max="3842" width="8" style="263" customWidth="1"/>
    <col min="3843" max="3843" width="8.09765625" style="263" bestFit="1" customWidth="1"/>
    <col min="3844" max="3844" width="8.69921875" style="263" customWidth="1"/>
    <col min="3845" max="3845" width="11.8984375" style="263" customWidth="1"/>
    <col min="3846" max="3846" width="40.09765625" style="263" customWidth="1"/>
    <col min="3847" max="3847" width="7.296875" style="263" customWidth="1"/>
    <col min="3848" max="3848" width="24.59765625" style="263" customWidth="1"/>
    <col min="3849" max="3855" width="0" style="263" hidden="1" customWidth="1"/>
    <col min="3856" max="3856" width="9.296875" style="263" customWidth="1"/>
    <col min="3857" max="3857" width="15.69921875" style="263" customWidth="1"/>
    <col min="3858" max="3858" width="9.09765625" style="263"/>
    <col min="3859" max="3859" width="9.69921875" style="263" bestFit="1" customWidth="1"/>
    <col min="3860" max="4091" width="9.09765625" style="263"/>
    <col min="4092" max="4092" width="7.69921875" style="263" customWidth="1"/>
    <col min="4093" max="4093" width="79.59765625" style="263" customWidth="1"/>
    <col min="4094" max="4094" width="8.69921875" style="263" customWidth="1"/>
    <col min="4095" max="4095" width="11.59765625" style="263" customWidth="1"/>
    <col min="4096" max="4096" width="7.8984375" style="263" customWidth="1"/>
    <col min="4097" max="4097" width="12" style="263" customWidth="1"/>
    <col min="4098" max="4098" width="8" style="263" customWidth="1"/>
    <col min="4099" max="4099" width="8.09765625" style="263" bestFit="1" customWidth="1"/>
    <col min="4100" max="4100" width="8.69921875" style="263" customWidth="1"/>
    <col min="4101" max="4101" width="11.8984375" style="263" customWidth="1"/>
    <col min="4102" max="4102" width="40.09765625" style="263" customWidth="1"/>
    <col min="4103" max="4103" width="7.296875" style="263" customWidth="1"/>
    <col min="4104" max="4104" width="24.59765625" style="263" customWidth="1"/>
    <col min="4105" max="4111" width="0" style="263" hidden="1" customWidth="1"/>
    <col min="4112" max="4112" width="9.296875" style="263" customWidth="1"/>
    <col min="4113" max="4113" width="15.69921875" style="263" customWidth="1"/>
    <col min="4114" max="4114" width="9.09765625" style="263"/>
    <col min="4115" max="4115" width="9.69921875" style="263" bestFit="1" customWidth="1"/>
    <col min="4116" max="4347" width="9.09765625" style="263"/>
    <col min="4348" max="4348" width="7.69921875" style="263" customWidth="1"/>
    <col min="4349" max="4349" width="79.59765625" style="263" customWidth="1"/>
    <col min="4350" max="4350" width="8.69921875" style="263" customWidth="1"/>
    <col min="4351" max="4351" width="11.59765625" style="263" customWidth="1"/>
    <col min="4352" max="4352" width="7.8984375" style="263" customWidth="1"/>
    <col min="4353" max="4353" width="12" style="263" customWidth="1"/>
    <col min="4354" max="4354" width="8" style="263" customWidth="1"/>
    <col min="4355" max="4355" width="8.09765625" style="263" bestFit="1" customWidth="1"/>
    <col min="4356" max="4356" width="8.69921875" style="263" customWidth="1"/>
    <col min="4357" max="4357" width="11.8984375" style="263" customWidth="1"/>
    <col min="4358" max="4358" width="40.09765625" style="263" customWidth="1"/>
    <col min="4359" max="4359" width="7.296875" style="263" customWidth="1"/>
    <col min="4360" max="4360" width="24.59765625" style="263" customWidth="1"/>
    <col min="4361" max="4367" width="0" style="263" hidden="1" customWidth="1"/>
    <col min="4368" max="4368" width="9.296875" style="263" customWidth="1"/>
    <col min="4369" max="4369" width="15.69921875" style="263" customWidth="1"/>
    <col min="4370" max="4370" width="9.09765625" style="263"/>
    <col min="4371" max="4371" width="9.69921875" style="263" bestFit="1" customWidth="1"/>
    <col min="4372" max="4603" width="9.09765625" style="263"/>
    <col min="4604" max="4604" width="7.69921875" style="263" customWidth="1"/>
    <col min="4605" max="4605" width="79.59765625" style="263" customWidth="1"/>
    <col min="4606" max="4606" width="8.69921875" style="263" customWidth="1"/>
    <col min="4607" max="4607" width="11.59765625" style="263" customWidth="1"/>
    <col min="4608" max="4608" width="7.8984375" style="263" customWidth="1"/>
    <col min="4609" max="4609" width="12" style="263" customWidth="1"/>
    <col min="4610" max="4610" width="8" style="263" customWidth="1"/>
    <col min="4611" max="4611" width="8.09765625" style="263" bestFit="1" customWidth="1"/>
    <col min="4612" max="4612" width="8.69921875" style="263" customWidth="1"/>
    <col min="4613" max="4613" width="11.8984375" style="263" customWidth="1"/>
    <col min="4614" max="4614" width="40.09765625" style="263" customWidth="1"/>
    <col min="4615" max="4615" width="7.296875" style="263" customWidth="1"/>
    <col min="4616" max="4616" width="24.59765625" style="263" customWidth="1"/>
    <col min="4617" max="4623" width="0" style="263" hidden="1" customWidth="1"/>
    <col min="4624" max="4624" width="9.296875" style="263" customWidth="1"/>
    <col min="4625" max="4625" width="15.69921875" style="263" customWidth="1"/>
    <col min="4626" max="4626" width="9.09765625" style="263"/>
    <col min="4627" max="4627" width="9.69921875" style="263" bestFit="1" customWidth="1"/>
    <col min="4628" max="4859" width="9.09765625" style="263"/>
    <col min="4860" max="4860" width="7.69921875" style="263" customWidth="1"/>
    <col min="4861" max="4861" width="79.59765625" style="263" customWidth="1"/>
    <col min="4862" max="4862" width="8.69921875" style="263" customWidth="1"/>
    <col min="4863" max="4863" width="11.59765625" style="263" customWidth="1"/>
    <col min="4864" max="4864" width="7.8984375" style="263" customWidth="1"/>
    <col min="4865" max="4865" width="12" style="263" customWidth="1"/>
    <col min="4866" max="4866" width="8" style="263" customWidth="1"/>
    <col min="4867" max="4867" width="8.09765625" style="263" bestFit="1" customWidth="1"/>
    <col min="4868" max="4868" width="8.69921875" style="263" customWidth="1"/>
    <col min="4869" max="4869" width="11.8984375" style="263" customWidth="1"/>
    <col min="4870" max="4870" width="40.09765625" style="263" customWidth="1"/>
    <col min="4871" max="4871" width="7.296875" style="263" customWidth="1"/>
    <col min="4872" max="4872" width="24.59765625" style="263" customWidth="1"/>
    <col min="4873" max="4879" width="0" style="263" hidden="1" customWidth="1"/>
    <col min="4880" max="4880" width="9.296875" style="263" customWidth="1"/>
    <col min="4881" max="4881" width="15.69921875" style="263" customWidth="1"/>
    <col min="4882" max="4882" width="9.09765625" style="263"/>
    <col min="4883" max="4883" width="9.69921875" style="263" bestFit="1" customWidth="1"/>
    <col min="4884" max="5115" width="9.09765625" style="263"/>
    <col min="5116" max="5116" width="7.69921875" style="263" customWidth="1"/>
    <col min="5117" max="5117" width="79.59765625" style="263" customWidth="1"/>
    <col min="5118" max="5118" width="8.69921875" style="263" customWidth="1"/>
    <col min="5119" max="5119" width="11.59765625" style="263" customWidth="1"/>
    <col min="5120" max="5120" width="7.8984375" style="263" customWidth="1"/>
    <col min="5121" max="5121" width="12" style="263" customWidth="1"/>
    <col min="5122" max="5122" width="8" style="263" customWidth="1"/>
    <col min="5123" max="5123" width="8.09765625" style="263" bestFit="1" customWidth="1"/>
    <col min="5124" max="5124" width="8.69921875" style="263" customWidth="1"/>
    <col min="5125" max="5125" width="11.8984375" style="263" customWidth="1"/>
    <col min="5126" max="5126" width="40.09765625" style="263" customWidth="1"/>
    <col min="5127" max="5127" width="7.296875" style="263" customWidth="1"/>
    <col min="5128" max="5128" width="24.59765625" style="263" customWidth="1"/>
    <col min="5129" max="5135" width="0" style="263" hidden="1" customWidth="1"/>
    <col min="5136" max="5136" width="9.296875" style="263" customWidth="1"/>
    <col min="5137" max="5137" width="15.69921875" style="263" customWidth="1"/>
    <col min="5138" max="5138" width="9.09765625" style="263"/>
    <col min="5139" max="5139" width="9.69921875" style="263" bestFit="1" customWidth="1"/>
    <col min="5140" max="5371" width="9.09765625" style="263"/>
    <col min="5372" max="5372" width="7.69921875" style="263" customWidth="1"/>
    <col min="5373" max="5373" width="79.59765625" style="263" customWidth="1"/>
    <col min="5374" max="5374" width="8.69921875" style="263" customWidth="1"/>
    <col min="5375" max="5375" width="11.59765625" style="263" customWidth="1"/>
    <col min="5376" max="5376" width="7.8984375" style="263" customWidth="1"/>
    <col min="5377" max="5377" width="12" style="263" customWidth="1"/>
    <col min="5378" max="5378" width="8" style="263" customWidth="1"/>
    <col min="5379" max="5379" width="8.09765625" style="263" bestFit="1" customWidth="1"/>
    <col min="5380" max="5380" width="8.69921875" style="263" customWidth="1"/>
    <col min="5381" max="5381" width="11.8984375" style="263" customWidth="1"/>
    <col min="5382" max="5382" width="40.09765625" style="263" customWidth="1"/>
    <col min="5383" max="5383" width="7.296875" style="263" customWidth="1"/>
    <col min="5384" max="5384" width="24.59765625" style="263" customWidth="1"/>
    <col min="5385" max="5391" width="0" style="263" hidden="1" customWidth="1"/>
    <col min="5392" max="5392" width="9.296875" style="263" customWidth="1"/>
    <col min="5393" max="5393" width="15.69921875" style="263" customWidth="1"/>
    <col min="5394" max="5394" width="9.09765625" style="263"/>
    <col min="5395" max="5395" width="9.69921875" style="263" bestFit="1" customWidth="1"/>
    <col min="5396" max="5627" width="9.09765625" style="263"/>
    <col min="5628" max="5628" width="7.69921875" style="263" customWidth="1"/>
    <col min="5629" max="5629" width="79.59765625" style="263" customWidth="1"/>
    <col min="5630" max="5630" width="8.69921875" style="263" customWidth="1"/>
    <col min="5631" max="5631" width="11.59765625" style="263" customWidth="1"/>
    <col min="5632" max="5632" width="7.8984375" style="263" customWidth="1"/>
    <col min="5633" max="5633" width="12" style="263" customWidth="1"/>
    <col min="5634" max="5634" width="8" style="263" customWidth="1"/>
    <col min="5635" max="5635" width="8.09765625" style="263" bestFit="1" customWidth="1"/>
    <col min="5636" max="5636" width="8.69921875" style="263" customWidth="1"/>
    <col min="5637" max="5637" width="11.8984375" style="263" customWidth="1"/>
    <col min="5638" max="5638" width="40.09765625" style="263" customWidth="1"/>
    <col min="5639" max="5639" width="7.296875" style="263" customWidth="1"/>
    <col min="5640" max="5640" width="24.59765625" style="263" customWidth="1"/>
    <col min="5641" max="5647" width="0" style="263" hidden="1" customWidth="1"/>
    <col min="5648" max="5648" width="9.296875" style="263" customWidth="1"/>
    <col min="5649" max="5649" width="15.69921875" style="263" customWidth="1"/>
    <col min="5650" max="5650" width="9.09765625" style="263"/>
    <col min="5651" max="5651" width="9.69921875" style="263" bestFit="1" customWidth="1"/>
    <col min="5652" max="5883" width="9.09765625" style="263"/>
    <col min="5884" max="5884" width="7.69921875" style="263" customWidth="1"/>
    <col min="5885" max="5885" width="79.59765625" style="263" customWidth="1"/>
    <col min="5886" max="5886" width="8.69921875" style="263" customWidth="1"/>
    <col min="5887" max="5887" width="11.59765625" style="263" customWidth="1"/>
    <col min="5888" max="5888" width="7.8984375" style="263" customWidth="1"/>
    <col min="5889" max="5889" width="12" style="263" customWidth="1"/>
    <col min="5890" max="5890" width="8" style="263" customWidth="1"/>
    <col min="5891" max="5891" width="8.09765625" style="263" bestFit="1" customWidth="1"/>
    <col min="5892" max="5892" width="8.69921875" style="263" customWidth="1"/>
    <col min="5893" max="5893" width="11.8984375" style="263" customWidth="1"/>
    <col min="5894" max="5894" width="40.09765625" style="263" customWidth="1"/>
    <col min="5895" max="5895" width="7.296875" style="263" customWidth="1"/>
    <col min="5896" max="5896" width="24.59765625" style="263" customWidth="1"/>
    <col min="5897" max="5903" width="0" style="263" hidden="1" customWidth="1"/>
    <col min="5904" max="5904" width="9.296875" style="263" customWidth="1"/>
    <col min="5905" max="5905" width="15.69921875" style="263" customWidth="1"/>
    <col min="5906" max="5906" width="9.09765625" style="263"/>
    <col min="5907" max="5907" width="9.69921875" style="263" bestFit="1" customWidth="1"/>
    <col min="5908" max="6139" width="9.09765625" style="263"/>
    <col min="6140" max="6140" width="7.69921875" style="263" customWidth="1"/>
    <col min="6141" max="6141" width="79.59765625" style="263" customWidth="1"/>
    <col min="6142" max="6142" width="8.69921875" style="263" customWidth="1"/>
    <col min="6143" max="6143" width="11.59765625" style="263" customWidth="1"/>
    <col min="6144" max="6144" width="7.8984375" style="263" customWidth="1"/>
    <col min="6145" max="6145" width="12" style="263" customWidth="1"/>
    <col min="6146" max="6146" width="8" style="263" customWidth="1"/>
    <col min="6147" max="6147" width="8.09765625" style="263" bestFit="1" customWidth="1"/>
    <col min="6148" max="6148" width="8.69921875" style="263" customWidth="1"/>
    <col min="6149" max="6149" width="11.8984375" style="263" customWidth="1"/>
    <col min="6150" max="6150" width="40.09765625" style="263" customWidth="1"/>
    <col min="6151" max="6151" width="7.296875" style="263" customWidth="1"/>
    <col min="6152" max="6152" width="24.59765625" style="263" customWidth="1"/>
    <col min="6153" max="6159" width="0" style="263" hidden="1" customWidth="1"/>
    <col min="6160" max="6160" width="9.296875" style="263" customWidth="1"/>
    <col min="6161" max="6161" width="15.69921875" style="263" customWidth="1"/>
    <col min="6162" max="6162" width="9.09765625" style="263"/>
    <col min="6163" max="6163" width="9.69921875" style="263" bestFit="1" customWidth="1"/>
    <col min="6164" max="6395" width="9.09765625" style="263"/>
    <col min="6396" max="6396" width="7.69921875" style="263" customWidth="1"/>
    <col min="6397" max="6397" width="79.59765625" style="263" customWidth="1"/>
    <col min="6398" max="6398" width="8.69921875" style="263" customWidth="1"/>
    <col min="6399" max="6399" width="11.59765625" style="263" customWidth="1"/>
    <col min="6400" max="6400" width="7.8984375" style="263" customWidth="1"/>
    <col min="6401" max="6401" width="12" style="263" customWidth="1"/>
    <col min="6402" max="6402" width="8" style="263" customWidth="1"/>
    <col min="6403" max="6403" width="8.09765625" style="263" bestFit="1" customWidth="1"/>
    <col min="6404" max="6404" width="8.69921875" style="263" customWidth="1"/>
    <col min="6405" max="6405" width="11.8984375" style="263" customWidth="1"/>
    <col min="6406" max="6406" width="40.09765625" style="263" customWidth="1"/>
    <col min="6407" max="6407" width="7.296875" style="263" customWidth="1"/>
    <col min="6408" max="6408" width="24.59765625" style="263" customWidth="1"/>
    <col min="6409" max="6415" width="0" style="263" hidden="1" customWidth="1"/>
    <col min="6416" max="6416" width="9.296875" style="263" customWidth="1"/>
    <col min="6417" max="6417" width="15.69921875" style="263" customWidth="1"/>
    <col min="6418" max="6418" width="9.09765625" style="263"/>
    <col min="6419" max="6419" width="9.69921875" style="263" bestFit="1" customWidth="1"/>
    <col min="6420" max="6651" width="9.09765625" style="263"/>
    <col min="6652" max="6652" width="7.69921875" style="263" customWidth="1"/>
    <col min="6653" max="6653" width="79.59765625" style="263" customWidth="1"/>
    <col min="6654" max="6654" width="8.69921875" style="263" customWidth="1"/>
    <col min="6655" max="6655" width="11.59765625" style="263" customWidth="1"/>
    <col min="6656" max="6656" width="7.8984375" style="263" customWidth="1"/>
    <col min="6657" max="6657" width="12" style="263" customWidth="1"/>
    <col min="6658" max="6658" width="8" style="263" customWidth="1"/>
    <col min="6659" max="6659" width="8.09765625" style="263" bestFit="1" customWidth="1"/>
    <col min="6660" max="6660" width="8.69921875" style="263" customWidth="1"/>
    <col min="6661" max="6661" width="11.8984375" style="263" customWidth="1"/>
    <col min="6662" max="6662" width="40.09765625" style="263" customWidth="1"/>
    <col min="6663" max="6663" width="7.296875" style="263" customWidth="1"/>
    <col min="6664" max="6664" width="24.59765625" style="263" customWidth="1"/>
    <col min="6665" max="6671" width="0" style="263" hidden="1" customWidth="1"/>
    <col min="6672" max="6672" width="9.296875" style="263" customWidth="1"/>
    <col min="6673" max="6673" width="15.69921875" style="263" customWidth="1"/>
    <col min="6674" max="6674" width="9.09765625" style="263"/>
    <col min="6675" max="6675" width="9.69921875" style="263" bestFit="1" customWidth="1"/>
    <col min="6676" max="6907" width="9.09765625" style="263"/>
    <col min="6908" max="6908" width="7.69921875" style="263" customWidth="1"/>
    <col min="6909" max="6909" width="79.59765625" style="263" customWidth="1"/>
    <col min="6910" max="6910" width="8.69921875" style="263" customWidth="1"/>
    <col min="6911" max="6911" width="11.59765625" style="263" customWidth="1"/>
    <col min="6912" max="6912" width="7.8984375" style="263" customWidth="1"/>
    <col min="6913" max="6913" width="12" style="263" customWidth="1"/>
    <col min="6914" max="6914" width="8" style="263" customWidth="1"/>
    <col min="6915" max="6915" width="8.09765625" style="263" bestFit="1" customWidth="1"/>
    <col min="6916" max="6916" width="8.69921875" style="263" customWidth="1"/>
    <col min="6917" max="6917" width="11.8984375" style="263" customWidth="1"/>
    <col min="6918" max="6918" width="40.09765625" style="263" customWidth="1"/>
    <col min="6919" max="6919" width="7.296875" style="263" customWidth="1"/>
    <col min="6920" max="6920" width="24.59765625" style="263" customWidth="1"/>
    <col min="6921" max="6927" width="0" style="263" hidden="1" customWidth="1"/>
    <col min="6928" max="6928" width="9.296875" style="263" customWidth="1"/>
    <col min="6929" max="6929" width="15.69921875" style="263" customWidth="1"/>
    <col min="6930" max="6930" width="9.09765625" style="263"/>
    <col min="6931" max="6931" width="9.69921875" style="263" bestFit="1" customWidth="1"/>
    <col min="6932" max="7163" width="9.09765625" style="263"/>
    <col min="7164" max="7164" width="7.69921875" style="263" customWidth="1"/>
    <col min="7165" max="7165" width="79.59765625" style="263" customWidth="1"/>
    <col min="7166" max="7166" width="8.69921875" style="263" customWidth="1"/>
    <col min="7167" max="7167" width="11.59765625" style="263" customWidth="1"/>
    <col min="7168" max="7168" width="7.8984375" style="263" customWidth="1"/>
    <col min="7169" max="7169" width="12" style="263" customWidth="1"/>
    <col min="7170" max="7170" width="8" style="263" customWidth="1"/>
    <col min="7171" max="7171" width="8.09765625" style="263" bestFit="1" customWidth="1"/>
    <col min="7172" max="7172" width="8.69921875" style="263" customWidth="1"/>
    <col min="7173" max="7173" width="11.8984375" style="263" customWidth="1"/>
    <col min="7174" max="7174" width="40.09765625" style="263" customWidth="1"/>
    <col min="7175" max="7175" width="7.296875" style="263" customWidth="1"/>
    <col min="7176" max="7176" width="24.59765625" style="263" customWidth="1"/>
    <col min="7177" max="7183" width="0" style="263" hidden="1" customWidth="1"/>
    <col min="7184" max="7184" width="9.296875" style="263" customWidth="1"/>
    <col min="7185" max="7185" width="15.69921875" style="263" customWidth="1"/>
    <col min="7186" max="7186" width="9.09765625" style="263"/>
    <col min="7187" max="7187" width="9.69921875" style="263" bestFit="1" customWidth="1"/>
    <col min="7188" max="7419" width="9.09765625" style="263"/>
    <col min="7420" max="7420" width="7.69921875" style="263" customWidth="1"/>
    <col min="7421" max="7421" width="79.59765625" style="263" customWidth="1"/>
    <col min="7422" max="7422" width="8.69921875" style="263" customWidth="1"/>
    <col min="7423" max="7423" width="11.59765625" style="263" customWidth="1"/>
    <col min="7424" max="7424" width="7.8984375" style="263" customWidth="1"/>
    <col min="7425" max="7425" width="12" style="263" customWidth="1"/>
    <col min="7426" max="7426" width="8" style="263" customWidth="1"/>
    <col min="7427" max="7427" width="8.09765625" style="263" bestFit="1" customWidth="1"/>
    <col min="7428" max="7428" width="8.69921875" style="263" customWidth="1"/>
    <col min="7429" max="7429" width="11.8984375" style="263" customWidth="1"/>
    <col min="7430" max="7430" width="40.09765625" style="263" customWidth="1"/>
    <col min="7431" max="7431" width="7.296875" style="263" customWidth="1"/>
    <col min="7432" max="7432" width="24.59765625" style="263" customWidth="1"/>
    <col min="7433" max="7439" width="0" style="263" hidden="1" customWidth="1"/>
    <col min="7440" max="7440" width="9.296875" style="263" customWidth="1"/>
    <col min="7441" max="7441" width="15.69921875" style="263" customWidth="1"/>
    <col min="7442" max="7442" width="9.09765625" style="263"/>
    <col min="7443" max="7443" width="9.69921875" style="263" bestFit="1" customWidth="1"/>
    <col min="7444" max="7675" width="9.09765625" style="263"/>
    <col min="7676" max="7676" width="7.69921875" style="263" customWidth="1"/>
    <col min="7677" max="7677" width="79.59765625" style="263" customWidth="1"/>
    <col min="7678" max="7678" width="8.69921875" style="263" customWidth="1"/>
    <col min="7679" max="7679" width="11.59765625" style="263" customWidth="1"/>
    <col min="7680" max="7680" width="7.8984375" style="263" customWidth="1"/>
    <col min="7681" max="7681" width="12" style="263" customWidth="1"/>
    <col min="7682" max="7682" width="8" style="263" customWidth="1"/>
    <col min="7683" max="7683" width="8.09765625" style="263" bestFit="1" customWidth="1"/>
    <col min="7684" max="7684" width="8.69921875" style="263" customWidth="1"/>
    <col min="7685" max="7685" width="11.8984375" style="263" customWidth="1"/>
    <col min="7686" max="7686" width="40.09765625" style="263" customWidth="1"/>
    <col min="7687" max="7687" width="7.296875" style="263" customWidth="1"/>
    <col min="7688" max="7688" width="24.59765625" style="263" customWidth="1"/>
    <col min="7689" max="7695" width="0" style="263" hidden="1" customWidth="1"/>
    <col min="7696" max="7696" width="9.296875" style="263" customWidth="1"/>
    <col min="7697" max="7697" width="15.69921875" style="263" customWidth="1"/>
    <col min="7698" max="7698" width="9.09765625" style="263"/>
    <col min="7699" max="7699" width="9.69921875" style="263" bestFit="1" customWidth="1"/>
    <col min="7700" max="7931" width="9.09765625" style="263"/>
    <col min="7932" max="7932" width="7.69921875" style="263" customWidth="1"/>
    <col min="7933" max="7933" width="79.59765625" style="263" customWidth="1"/>
    <col min="7934" max="7934" width="8.69921875" style="263" customWidth="1"/>
    <col min="7935" max="7935" width="11.59765625" style="263" customWidth="1"/>
    <col min="7936" max="7936" width="7.8984375" style="263" customWidth="1"/>
    <col min="7937" max="7937" width="12" style="263" customWidth="1"/>
    <col min="7938" max="7938" width="8" style="263" customWidth="1"/>
    <col min="7939" max="7939" width="8.09765625" style="263" bestFit="1" customWidth="1"/>
    <col min="7940" max="7940" width="8.69921875" style="263" customWidth="1"/>
    <col min="7941" max="7941" width="11.8984375" style="263" customWidth="1"/>
    <col min="7942" max="7942" width="40.09765625" style="263" customWidth="1"/>
    <col min="7943" max="7943" width="7.296875" style="263" customWidth="1"/>
    <col min="7944" max="7944" width="24.59765625" style="263" customWidth="1"/>
    <col min="7945" max="7951" width="0" style="263" hidden="1" customWidth="1"/>
    <col min="7952" max="7952" width="9.296875" style="263" customWidth="1"/>
    <col min="7953" max="7953" width="15.69921875" style="263" customWidth="1"/>
    <col min="7954" max="7954" width="9.09765625" style="263"/>
    <col min="7955" max="7955" width="9.69921875" style="263" bestFit="1" customWidth="1"/>
    <col min="7956" max="8187" width="9.09765625" style="263"/>
    <col min="8188" max="8188" width="7.69921875" style="263" customWidth="1"/>
    <col min="8189" max="8189" width="79.59765625" style="263" customWidth="1"/>
    <col min="8190" max="8190" width="8.69921875" style="263" customWidth="1"/>
    <col min="8191" max="8191" width="11.59765625" style="263" customWidth="1"/>
    <col min="8192" max="8192" width="7.8984375" style="263" customWidth="1"/>
    <col min="8193" max="8193" width="12" style="263" customWidth="1"/>
    <col min="8194" max="8194" width="8" style="263" customWidth="1"/>
    <col min="8195" max="8195" width="8.09765625" style="263" bestFit="1" customWidth="1"/>
    <col min="8196" max="8196" width="8.69921875" style="263" customWidth="1"/>
    <col min="8197" max="8197" width="11.8984375" style="263" customWidth="1"/>
    <col min="8198" max="8198" width="40.09765625" style="263" customWidth="1"/>
    <col min="8199" max="8199" width="7.296875" style="263" customWidth="1"/>
    <col min="8200" max="8200" width="24.59765625" style="263" customWidth="1"/>
    <col min="8201" max="8207" width="0" style="263" hidden="1" customWidth="1"/>
    <col min="8208" max="8208" width="9.296875" style="263" customWidth="1"/>
    <col min="8209" max="8209" width="15.69921875" style="263" customWidth="1"/>
    <col min="8210" max="8210" width="9.09765625" style="263"/>
    <col min="8211" max="8211" width="9.69921875" style="263" bestFit="1" customWidth="1"/>
    <col min="8212" max="8443" width="9.09765625" style="263"/>
    <col min="8444" max="8444" width="7.69921875" style="263" customWidth="1"/>
    <col min="8445" max="8445" width="79.59765625" style="263" customWidth="1"/>
    <col min="8446" max="8446" width="8.69921875" style="263" customWidth="1"/>
    <col min="8447" max="8447" width="11.59765625" style="263" customWidth="1"/>
    <col min="8448" max="8448" width="7.8984375" style="263" customWidth="1"/>
    <col min="8449" max="8449" width="12" style="263" customWidth="1"/>
    <col min="8450" max="8450" width="8" style="263" customWidth="1"/>
    <col min="8451" max="8451" width="8.09765625" style="263" bestFit="1" customWidth="1"/>
    <col min="8452" max="8452" width="8.69921875" style="263" customWidth="1"/>
    <col min="8453" max="8453" width="11.8984375" style="263" customWidth="1"/>
    <col min="8454" max="8454" width="40.09765625" style="263" customWidth="1"/>
    <col min="8455" max="8455" width="7.296875" style="263" customWidth="1"/>
    <col min="8456" max="8456" width="24.59765625" style="263" customWidth="1"/>
    <col min="8457" max="8463" width="0" style="263" hidden="1" customWidth="1"/>
    <col min="8464" max="8464" width="9.296875" style="263" customWidth="1"/>
    <col min="8465" max="8465" width="15.69921875" style="263" customWidth="1"/>
    <col min="8466" max="8466" width="9.09765625" style="263"/>
    <col min="8467" max="8467" width="9.69921875" style="263" bestFit="1" customWidth="1"/>
    <col min="8468" max="8699" width="9.09765625" style="263"/>
    <col min="8700" max="8700" width="7.69921875" style="263" customWidth="1"/>
    <col min="8701" max="8701" width="79.59765625" style="263" customWidth="1"/>
    <col min="8702" max="8702" width="8.69921875" style="263" customWidth="1"/>
    <col min="8703" max="8703" width="11.59765625" style="263" customWidth="1"/>
    <col min="8704" max="8704" width="7.8984375" style="263" customWidth="1"/>
    <col min="8705" max="8705" width="12" style="263" customWidth="1"/>
    <col min="8706" max="8706" width="8" style="263" customWidth="1"/>
    <col min="8707" max="8707" width="8.09765625" style="263" bestFit="1" customWidth="1"/>
    <col min="8708" max="8708" width="8.69921875" style="263" customWidth="1"/>
    <col min="8709" max="8709" width="11.8984375" style="263" customWidth="1"/>
    <col min="8710" max="8710" width="40.09765625" style="263" customWidth="1"/>
    <col min="8711" max="8711" width="7.296875" style="263" customWidth="1"/>
    <col min="8712" max="8712" width="24.59765625" style="263" customWidth="1"/>
    <col min="8713" max="8719" width="0" style="263" hidden="1" customWidth="1"/>
    <col min="8720" max="8720" width="9.296875" style="263" customWidth="1"/>
    <col min="8721" max="8721" width="15.69921875" style="263" customWidth="1"/>
    <col min="8722" max="8722" width="9.09765625" style="263"/>
    <col min="8723" max="8723" width="9.69921875" style="263" bestFit="1" customWidth="1"/>
    <col min="8724" max="8955" width="9.09765625" style="263"/>
    <col min="8956" max="8956" width="7.69921875" style="263" customWidth="1"/>
    <col min="8957" max="8957" width="79.59765625" style="263" customWidth="1"/>
    <col min="8958" max="8958" width="8.69921875" style="263" customWidth="1"/>
    <col min="8959" max="8959" width="11.59765625" style="263" customWidth="1"/>
    <col min="8960" max="8960" width="7.8984375" style="263" customWidth="1"/>
    <col min="8961" max="8961" width="12" style="263" customWidth="1"/>
    <col min="8962" max="8962" width="8" style="263" customWidth="1"/>
    <col min="8963" max="8963" width="8.09765625" style="263" bestFit="1" customWidth="1"/>
    <col min="8964" max="8964" width="8.69921875" style="263" customWidth="1"/>
    <col min="8965" max="8965" width="11.8984375" style="263" customWidth="1"/>
    <col min="8966" max="8966" width="40.09765625" style="263" customWidth="1"/>
    <col min="8967" max="8967" width="7.296875" style="263" customWidth="1"/>
    <col min="8968" max="8968" width="24.59765625" style="263" customWidth="1"/>
    <col min="8969" max="8975" width="0" style="263" hidden="1" customWidth="1"/>
    <col min="8976" max="8976" width="9.296875" style="263" customWidth="1"/>
    <col min="8977" max="8977" width="15.69921875" style="263" customWidth="1"/>
    <col min="8978" max="8978" width="9.09765625" style="263"/>
    <col min="8979" max="8979" width="9.69921875" style="263" bestFit="1" customWidth="1"/>
    <col min="8980" max="9211" width="9.09765625" style="263"/>
    <col min="9212" max="9212" width="7.69921875" style="263" customWidth="1"/>
    <col min="9213" max="9213" width="79.59765625" style="263" customWidth="1"/>
    <col min="9214" max="9214" width="8.69921875" style="263" customWidth="1"/>
    <col min="9215" max="9215" width="11.59765625" style="263" customWidth="1"/>
    <col min="9216" max="9216" width="7.8984375" style="263" customWidth="1"/>
    <col min="9217" max="9217" width="12" style="263" customWidth="1"/>
    <col min="9218" max="9218" width="8" style="263" customWidth="1"/>
    <col min="9219" max="9219" width="8.09765625" style="263" bestFit="1" customWidth="1"/>
    <col min="9220" max="9220" width="8.69921875" style="263" customWidth="1"/>
    <col min="9221" max="9221" width="11.8984375" style="263" customWidth="1"/>
    <col min="9222" max="9222" width="40.09765625" style="263" customWidth="1"/>
    <col min="9223" max="9223" width="7.296875" style="263" customWidth="1"/>
    <col min="9224" max="9224" width="24.59765625" style="263" customWidth="1"/>
    <col min="9225" max="9231" width="0" style="263" hidden="1" customWidth="1"/>
    <col min="9232" max="9232" width="9.296875" style="263" customWidth="1"/>
    <col min="9233" max="9233" width="15.69921875" style="263" customWidth="1"/>
    <col min="9234" max="9234" width="9.09765625" style="263"/>
    <col min="9235" max="9235" width="9.69921875" style="263" bestFit="1" customWidth="1"/>
    <col min="9236" max="9467" width="9.09765625" style="263"/>
    <col min="9468" max="9468" width="7.69921875" style="263" customWidth="1"/>
    <col min="9469" max="9469" width="79.59765625" style="263" customWidth="1"/>
    <col min="9470" max="9470" width="8.69921875" style="263" customWidth="1"/>
    <col min="9471" max="9471" width="11.59765625" style="263" customWidth="1"/>
    <col min="9472" max="9472" width="7.8984375" style="263" customWidth="1"/>
    <col min="9473" max="9473" width="12" style="263" customWidth="1"/>
    <col min="9474" max="9474" width="8" style="263" customWidth="1"/>
    <col min="9475" max="9475" width="8.09765625" style="263" bestFit="1" customWidth="1"/>
    <col min="9476" max="9476" width="8.69921875" style="263" customWidth="1"/>
    <col min="9477" max="9477" width="11.8984375" style="263" customWidth="1"/>
    <col min="9478" max="9478" width="40.09765625" style="263" customWidth="1"/>
    <col min="9479" max="9479" width="7.296875" style="263" customWidth="1"/>
    <col min="9480" max="9480" width="24.59765625" style="263" customWidth="1"/>
    <col min="9481" max="9487" width="0" style="263" hidden="1" customWidth="1"/>
    <col min="9488" max="9488" width="9.296875" style="263" customWidth="1"/>
    <col min="9489" max="9489" width="15.69921875" style="263" customWidth="1"/>
    <col min="9490" max="9490" width="9.09765625" style="263"/>
    <col min="9491" max="9491" width="9.69921875" style="263" bestFit="1" customWidth="1"/>
    <col min="9492" max="9723" width="9.09765625" style="263"/>
    <col min="9724" max="9724" width="7.69921875" style="263" customWidth="1"/>
    <col min="9725" max="9725" width="79.59765625" style="263" customWidth="1"/>
    <col min="9726" max="9726" width="8.69921875" style="263" customWidth="1"/>
    <col min="9727" max="9727" width="11.59765625" style="263" customWidth="1"/>
    <col min="9728" max="9728" width="7.8984375" style="263" customWidth="1"/>
    <col min="9729" max="9729" width="12" style="263" customWidth="1"/>
    <col min="9730" max="9730" width="8" style="263" customWidth="1"/>
    <col min="9731" max="9731" width="8.09765625" style="263" bestFit="1" customWidth="1"/>
    <col min="9732" max="9732" width="8.69921875" style="263" customWidth="1"/>
    <col min="9733" max="9733" width="11.8984375" style="263" customWidth="1"/>
    <col min="9734" max="9734" width="40.09765625" style="263" customWidth="1"/>
    <col min="9735" max="9735" width="7.296875" style="263" customWidth="1"/>
    <col min="9736" max="9736" width="24.59765625" style="263" customWidth="1"/>
    <col min="9737" max="9743" width="0" style="263" hidden="1" customWidth="1"/>
    <col min="9744" max="9744" width="9.296875" style="263" customWidth="1"/>
    <col min="9745" max="9745" width="15.69921875" style="263" customWidth="1"/>
    <col min="9746" max="9746" width="9.09765625" style="263"/>
    <col min="9747" max="9747" width="9.69921875" style="263" bestFit="1" customWidth="1"/>
    <col min="9748" max="9979" width="9.09765625" style="263"/>
    <col min="9980" max="9980" width="7.69921875" style="263" customWidth="1"/>
    <col min="9981" max="9981" width="79.59765625" style="263" customWidth="1"/>
    <col min="9982" max="9982" width="8.69921875" style="263" customWidth="1"/>
    <col min="9983" max="9983" width="11.59765625" style="263" customWidth="1"/>
    <col min="9984" max="9984" width="7.8984375" style="263" customWidth="1"/>
    <col min="9985" max="9985" width="12" style="263" customWidth="1"/>
    <col min="9986" max="9986" width="8" style="263" customWidth="1"/>
    <col min="9987" max="9987" width="8.09765625" style="263" bestFit="1" customWidth="1"/>
    <col min="9988" max="9988" width="8.69921875" style="263" customWidth="1"/>
    <col min="9989" max="9989" width="11.8984375" style="263" customWidth="1"/>
    <col min="9990" max="9990" width="40.09765625" style="263" customWidth="1"/>
    <col min="9991" max="9991" width="7.296875" style="263" customWidth="1"/>
    <col min="9992" max="9992" width="24.59765625" style="263" customWidth="1"/>
    <col min="9993" max="9999" width="0" style="263" hidden="1" customWidth="1"/>
    <col min="10000" max="10000" width="9.296875" style="263" customWidth="1"/>
    <col min="10001" max="10001" width="15.69921875" style="263" customWidth="1"/>
    <col min="10002" max="10002" width="9.09765625" style="263"/>
    <col min="10003" max="10003" width="9.69921875" style="263" bestFit="1" customWidth="1"/>
    <col min="10004" max="10235" width="9.09765625" style="263"/>
    <col min="10236" max="10236" width="7.69921875" style="263" customWidth="1"/>
    <col min="10237" max="10237" width="79.59765625" style="263" customWidth="1"/>
    <col min="10238" max="10238" width="8.69921875" style="263" customWidth="1"/>
    <col min="10239" max="10239" width="11.59765625" style="263" customWidth="1"/>
    <col min="10240" max="10240" width="7.8984375" style="263" customWidth="1"/>
    <col min="10241" max="10241" width="12" style="263" customWidth="1"/>
    <col min="10242" max="10242" width="8" style="263" customWidth="1"/>
    <col min="10243" max="10243" width="8.09765625" style="263" bestFit="1" customWidth="1"/>
    <col min="10244" max="10244" width="8.69921875" style="263" customWidth="1"/>
    <col min="10245" max="10245" width="11.8984375" style="263" customWidth="1"/>
    <col min="10246" max="10246" width="40.09765625" style="263" customWidth="1"/>
    <col min="10247" max="10247" width="7.296875" style="263" customWidth="1"/>
    <col min="10248" max="10248" width="24.59765625" style="263" customWidth="1"/>
    <col min="10249" max="10255" width="0" style="263" hidden="1" customWidth="1"/>
    <col min="10256" max="10256" width="9.296875" style="263" customWidth="1"/>
    <col min="10257" max="10257" width="15.69921875" style="263" customWidth="1"/>
    <col min="10258" max="10258" width="9.09765625" style="263"/>
    <col min="10259" max="10259" width="9.69921875" style="263" bestFit="1" customWidth="1"/>
    <col min="10260" max="10491" width="9.09765625" style="263"/>
    <col min="10492" max="10492" width="7.69921875" style="263" customWidth="1"/>
    <col min="10493" max="10493" width="79.59765625" style="263" customWidth="1"/>
    <col min="10494" max="10494" width="8.69921875" style="263" customWidth="1"/>
    <col min="10495" max="10495" width="11.59765625" style="263" customWidth="1"/>
    <col min="10496" max="10496" width="7.8984375" style="263" customWidth="1"/>
    <col min="10497" max="10497" width="12" style="263" customWidth="1"/>
    <col min="10498" max="10498" width="8" style="263" customWidth="1"/>
    <col min="10499" max="10499" width="8.09765625" style="263" bestFit="1" customWidth="1"/>
    <col min="10500" max="10500" width="8.69921875" style="263" customWidth="1"/>
    <col min="10501" max="10501" width="11.8984375" style="263" customWidth="1"/>
    <col min="10502" max="10502" width="40.09765625" style="263" customWidth="1"/>
    <col min="10503" max="10503" width="7.296875" style="263" customWidth="1"/>
    <col min="10504" max="10504" width="24.59765625" style="263" customWidth="1"/>
    <col min="10505" max="10511" width="0" style="263" hidden="1" customWidth="1"/>
    <col min="10512" max="10512" width="9.296875" style="263" customWidth="1"/>
    <col min="10513" max="10513" width="15.69921875" style="263" customWidth="1"/>
    <col min="10514" max="10514" width="9.09765625" style="263"/>
    <col min="10515" max="10515" width="9.69921875" style="263" bestFit="1" customWidth="1"/>
    <col min="10516" max="10747" width="9.09765625" style="263"/>
    <col min="10748" max="10748" width="7.69921875" style="263" customWidth="1"/>
    <col min="10749" max="10749" width="79.59765625" style="263" customWidth="1"/>
    <col min="10750" max="10750" width="8.69921875" style="263" customWidth="1"/>
    <col min="10751" max="10751" width="11.59765625" style="263" customWidth="1"/>
    <col min="10752" max="10752" width="7.8984375" style="263" customWidth="1"/>
    <col min="10753" max="10753" width="12" style="263" customWidth="1"/>
    <col min="10754" max="10754" width="8" style="263" customWidth="1"/>
    <col min="10755" max="10755" width="8.09765625" style="263" bestFit="1" customWidth="1"/>
    <col min="10756" max="10756" width="8.69921875" style="263" customWidth="1"/>
    <col min="10757" max="10757" width="11.8984375" style="263" customWidth="1"/>
    <col min="10758" max="10758" width="40.09765625" style="263" customWidth="1"/>
    <col min="10759" max="10759" width="7.296875" style="263" customWidth="1"/>
    <col min="10760" max="10760" width="24.59765625" style="263" customWidth="1"/>
    <col min="10761" max="10767" width="0" style="263" hidden="1" customWidth="1"/>
    <col min="10768" max="10768" width="9.296875" style="263" customWidth="1"/>
    <col min="10769" max="10769" width="15.69921875" style="263" customWidth="1"/>
    <col min="10770" max="10770" width="9.09765625" style="263"/>
    <col min="10771" max="10771" width="9.69921875" style="263" bestFit="1" customWidth="1"/>
    <col min="10772" max="11003" width="9.09765625" style="263"/>
    <col min="11004" max="11004" width="7.69921875" style="263" customWidth="1"/>
    <col min="11005" max="11005" width="79.59765625" style="263" customWidth="1"/>
    <col min="11006" max="11006" width="8.69921875" style="263" customWidth="1"/>
    <col min="11007" max="11007" width="11.59765625" style="263" customWidth="1"/>
    <col min="11008" max="11008" width="7.8984375" style="263" customWidth="1"/>
    <col min="11009" max="11009" width="12" style="263" customWidth="1"/>
    <col min="11010" max="11010" width="8" style="263" customWidth="1"/>
    <col min="11011" max="11011" width="8.09765625" style="263" bestFit="1" customWidth="1"/>
    <col min="11012" max="11012" width="8.69921875" style="263" customWidth="1"/>
    <col min="11013" max="11013" width="11.8984375" style="263" customWidth="1"/>
    <col min="11014" max="11014" width="40.09765625" style="263" customWidth="1"/>
    <col min="11015" max="11015" width="7.296875" style="263" customWidth="1"/>
    <col min="11016" max="11016" width="24.59765625" style="263" customWidth="1"/>
    <col min="11017" max="11023" width="0" style="263" hidden="1" customWidth="1"/>
    <col min="11024" max="11024" width="9.296875" style="263" customWidth="1"/>
    <col min="11025" max="11025" width="15.69921875" style="263" customWidth="1"/>
    <col min="11026" max="11026" width="9.09765625" style="263"/>
    <col min="11027" max="11027" width="9.69921875" style="263" bestFit="1" customWidth="1"/>
    <col min="11028" max="11259" width="9.09765625" style="263"/>
    <col min="11260" max="11260" width="7.69921875" style="263" customWidth="1"/>
    <col min="11261" max="11261" width="79.59765625" style="263" customWidth="1"/>
    <col min="11262" max="11262" width="8.69921875" style="263" customWidth="1"/>
    <col min="11263" max="11263" width="11.59765625" style="263" customWidth="1"/>
    <col min="11264" max="11264" width="7.8984375" style="263" customWidth="1"/>
    <col min="11265" max="11265" width="12" style="263" customWidth="1"/>
    <col min="11266" max="11266" width="8" style="263" customWidth="1"/>
    <col min="11267" max="11267" width="8.09765625" style="263" bestFit="1" customWidth="1"/>
    <col min="11268" max="11268" width="8.69921875" style="263" customWidth="1"/>
    <col min="11269" max="11269" width="11.8984375" style="263" customWidth="1"/>
    <col min="11270" max="11270" width="40.09765625" style="263" customWidth="1"/>
    <col min="11271" max="11271" width="7.296875" style="263" customWidth="1"/>
    <col min="11272" max="11272" width="24.59765625" style="263" customWidth="1"/>
    <col min="11273" max="11279" width="0" style="263" hidden="1" customWidth="1"/>
    <col min="11280" max="11280" width="9.296875" style="263" customWidth="1"/>
    <col min="11281" max="11281" width="15.69921875" style="263" customWidth="1"/>
    <col min="11282" max="11282" width="9.09765625" style="263"/>
    <col min="11283" max="11283" width="9.69921875" style="263" bestFit="1" customWidth="1"/>
    <col min="11284" max="11515" width="9.09765625" style="263"/>
    <col min="11516" max="11516" width="7.69921875" style="263" customWidth="1"/>
    <col min="11517" max="11517" width="79.59765625" style="263" customWidth="1"/>
    <col min="11518" max="11518" width="8.69921875" style="263" customWidth="1"/>
    <col min="11519" max="11519" width="11.59765625" style="263" customWidth="1"/>
    <col min="11520" max="11520" width="7.8984375" style="263" customWidth="1"/>
    <col min="11521" max="11521" width="12" style="263" customWidth="1"/>
    <col min="11522" max="11522" width="8" style="263" customWidth="1"/>
    <col min="11523" max="11523" width="8.09765625" style="263" bestFit="1" customWidth="1"/>
    <col min="11524" max="11524" width="8.69921875" style="263" customWidth="1"/>
    <col min="11525" max="11525" width="11.8984375" style="263" customWidth="1"/>
    <col min="11526" max="11526" width="40.09765625" style="263" customWidth="1"/>
    <col min="11527" max="11527" width="7.296875" style="263" customWidth="1"/>
    <col min="11528" max="11528" width="24.59765625" style="263" customWidth="1"/>
    <col min="11529" max="11535" width="0" style="263" hidden="1" customWidth="1"/>
    <col min="11536" max="11536" width="9.296875" style="263" customWidth="1"/>
    <col min="11537" max="11537" width="15.69921875" style="263" customWidth="1"/>
    <col min="11538" max="11538" width="9.09765625" style="263"/>
    <col min="11539" max="11539" width="9.69921875" style="263" bestFit="1" customWidth="1"/>
    <col min="11540" max="11771" width="9.09765625" style="263"/>
    <col min="11772" max="11772" width="7.69921875" style="263" customWidth="1"/>
    <col min="11773" max="11773" width="79.59765625" style="263" customWidth="1"/>
    <col min="11774" max="11774" width="8.69921875" style="263" customWidth="1"/>
    <col min="11775" max="11775" width="11.59765625" style="263" customWidth="1"/>
    <col min="11776" max="11776" width="7.8984375" style="263" customWidth="1"/>
    <col min="11777" max="11777" width="12" style="263" customWidth="1"/>
    <col min="11778" max="11778" width="8" style="263" customWidth="1"/>
    <col min="11779" max="11779" width="8.09765625" style="263" bestFit="1" customWidth="1"/>
    <col min="11780" max="11780" width="8.69921875" style="263" customWidth="1"/>
    <col min="11781" max="11781" width="11.8984375" style="263" customWidth="1"/>
    <col min="11782" max="11782" width="40.09765625" style="263" customWidth="1"/>
    <col min="11783" max="11783" width="7.296875" style="263" customWidth="1"/>
    <col min="11784" max="11784" width="24.59765625" style="263" customWidth="1"/>
    <col min="11785" max="11791" width="0" style="263" hidden="1" customWidth="1"/>
    <col min="11792" max="11792" width="9.296875" style="263" customWidth="1"/>
    <col min="11793" max="11793" width="15.69921875" style="263" customWidth="1"/>
    <col min="11794" max="11794" width="9.09765625" style="263"/>
    <col min="11795" max="11795" width="9.69921875" style="263" bestFit="1" customWidth="1"/>
    <col min="11796" max="12027" width="9.09765625" style="263"/>
    <col min="12028" max="12028" width="7.69921875" style="263" customWidth="1"/>
    <col min="12029" max="12029" width="79.59765625" style="263" customWidth="1"/>
    <col min="12030" max="12030" width="8.69921875" style="263" customWidth="1"/>
    <col min="12031" max="12031" width="11.59765625" style="263" customWidth="1"/>
    <col min="12032" max="12032" width="7.8984375" style="263" customWidth="1"/>
    <col min="12033" max="12033" width="12" style="263" customWidth="1"/>
    <col min="12034" max="12034" width="8" style="263" customWidth="1"/>
    <col min="12035" max="12035" width="8.09765625" style="263" bestFit="1" customWidth="1"/>
    <col min="12036" max="12036" width="8.69921875" style="263" customWidth="1"/>
    <col min="12037" max="12037" width="11.8984375" style="263" customWidth="1"/>
    <col min="12038" max="12038" width="40.09765625" style="263" customWidth="1"/>
    <col min="12039" max="12039" width="7.296875" style="263" customWidth="1"/>
    <col min="12040" max="12040" width="24.59765625" style="263" customWidth="1"/>
    <col min="12041" max="12047" width="0" style="263" hidden="1" customWidth="1"/>
    <col min="12048" max="12048" width="9.296875" style="263" customWidth="1"/>
    <col min="12049" max="12049" width="15.69921875" style="263" customWidth="1"/>
    <col min="12050" max="12050" width="9.09765625" style="263"/>
    <col min="12051" max="12051" width="9.69921875" style="263" bestFit="1" customWidth="1"/>
    <col min="12052" max="12283" width="9.09765625" style="263"/>
    <col min="12284" max="12284" width="7.69921875" style="263" customWidth="1"/>
    <col min="12285" max="12285" width="79.59765625" style="263" customWidth="1"/>
    <col min="12286" max="12286" width="8.69921875" style="263" customWidth="1"/>
    <col min="12287" max="12287" width="11.59765625" style="263" customWidth="1"/>
    <col min="12288" max="12288" width="7.8984375" style="263" customWidth="1"/>
    <col min="12289" max="12289" width="12" style="263" customWidth="1"/>
    <col min="12290" max="12290" width="8" style="263" customWidth="1"/>
    <col min="12291" max="12291" width="8.09765625" style="263" bestFit="1" customWidth="1"/>
    <col min="12292" max="12292" width="8.69921875" style="263" customWidth="1"/>
    <col min="12293" max="12293" width="11.8984375" style="263" customWidth="1"/>
    <col min="12294" max="12294" width="40.09765625" style="263" customWidth="1"/>
    <col min="12295" max="12295" width="7.296875" style="263" customWidth="1"/>
    <col min="12296" max="12296" width="24.59765625" style="263" customWidth="1"/>
    <col min="12297" max="12303" width="0" style="263" hidden="1" customWidth="1"/>
    <col min="12304" max="12304" width="9.296875" style="263" customWidth="1"/>
    <col min="12305" max="12305" width="15.69921875" style="263" customWidth="1"/>
    <col min="12306" max="12306" width="9.09765625" style="263"/>
    <col min="12307" max="12307" width="9.69921875" style="263" bestFit="1" customWidth="1"/>
    <col min="12308" max="12539" width="9.09765625" style="263"/>
    <col min="12540" max="12540" width="7.69921875" style="263" customWidth="1"/>
    <col min="12541" max="12541" width="79.59765625" style="263" customWidth="1"/>
    <col min="12542" max="12542" width="8.69921875" style="263" customWidth="1"/>
    <col min="12543" max="12543" width="11.59765625" style="263" customWidth="1"/>
    <col min="12544" max="12544" width="7.8984375" style="263" customWidth="1"/>
    <col min="12545" max="12545" width="12" style="263" customWidth="1"/>
    <col min="12546" max="12546" width="8" style="263" customWidth="1"/>
    <col min="12547" max="12547" width="8.09765625" style="263" bestFit="1" customWidth="1"/>
    <col min="12548" max="12548" width="8.69921875" style="263" customWidth="1"/>
    <col min="12549" max="12549" width="11.8984375" style="263" customWidth="1"/>
    <col min="12550" max="12550" width="40.09765625" style="263" customWidth="1"/>
    <col min="12551" max="12551" width="7.296875" style="263" customWidth="1"/>
    <col min="12552" max="12552" width="24.59765625" style="263" customWidth="1"/>
    <col min="12553" max="12559" width="0" style="263" hidden="1" customWidth="1"/>
    <col min="12560" max="12560" width="9.296875" style="263" customWidth="1"/>
    <col min="12561" max="12561" width="15.69921875" style="263" customWidth="1"/>
    <col min="12562" max="12562" width="9.09765625" style="263"/>
    <col min="12563" max="12563" width="9.69921875" style="263" bestFit="1" customWidth="1"/>
    <col min="12564" max="12795" width="9.09765625" style="263"/>
    <col min="12796" max="12796" width="7.69921875" style="263" customWidth="1"/>
    <col min="12797" max="12797" width="79.59765625" style="263" customWidth="1"/>
    <col min="12798" max="12798" width="8.69921875" style="263" customWidth="1"/>
    <col min="12799" max="12799" width="11.59765625" style="263" customWidth="1"/>
    <col min="12800" max="12800" width="7.8984375" style="263" customWidth="1"/>
    <col min="12801" max="12801" width="12" style="263" customWidth="1"/>
    <col min="12802" max="12802" width="8" style="263" customWidth="1"/>
    <col min="12803" max="12803" width="8.09765625" style="263" bestFit="1" customWidth="1"/>
    <col min="12804" max="12804" width="8.69921875" style="263" customWidth="1"/>
    <col min="12805" max="12805" width="11.8984375" style="263" customWidth="1"/>
    <col min="12806" max="12806" width="40.09765625" style="263" customWidth="1"/>
    <col min="12807" max="12807" width="7.296875" style="263" customWidth="1"/>
    <col min="12808" max="12808" width="24.59765625" style="263" customWidth="1"/>
    <col min="12809" max="12815" width="0" style="263" hidden="1" customWidth="1"/>
    <col min="12816" max="12816" width="9.296875" style="263" customWidth="1"/>
    <col min="12817" max="12817" width="15.69921875" style="263" customWidth="1"/>
    <col min="12818" max="12818" width="9.09765625" style="263"/>
    <col min="12819" max="12819" width="9.69921875" style="263" bestFit="1" customWidth="1"/>
    <col min="12820" max="13051" width="9.09765625" style="263"/>
    <col min="13052" max="13052" width="7.69921875" style="263" customWidth="1"/>
    <col min="13053" max="13053" width="79.59765625" style="263" customWidth="1"/>
    <col min="13054" max="13054" width="8.69921875" style="263" customWidth="1"/>
    <col min="13055" max="13055" width="11.59765625" style="263" customWidth="1"/>
    <col min="13056" max="13056" width="7.8984375" style="263" customWidth="1"/>
    <col min="13057" max="13057" width="12" style="263" customWidth="1"/>
    <col min="13058" max="13058" width="8" style="263" customWidth="1"/>
    <col min="13059" max="13059" width="8.09765625" style="263" bestFit="1" customWidth="1"/>
    <col min="13060" max="13060" width="8.69921875" style="263" customWidth="1"/>
    <col min="13061" max="13061" width="11.8984375" style="263" customWidth="1"/>
    <col min="13062" max="13062" width="40.09765625" style="263" customWidth="1"/>
    <col min="13063" max="13063" width="7.296875" style="263" customWidth="1"/>
    <col min="13064" max="13064" width="24.59765625" style="263" customWidth="1"/>
    <col min="13065" max="13071" width="0" style="263" hidden="1" customWidth="1"/>
    <col min="13072" max="13072" width="9.296875" style="263" customWidth="1"/>
    <col min="13073" max="13073" width="15.69921875" style="263" customWidth="1"/>
    <col min="13074" max="13074" width="9.09765625" style="263"/>
    <col min="13075" max="13075" width="9.69921875" style="263" bestFit="1" customWidth="1"/>
    <col min="13076" max="13307" width="9.09765625" style="263"/>
    <col min="13308" max="13308" width="7.69921875" style="263" customWidth="1"/>
    <col min="13309" max="13309" width="79.59765625" style="263" customWidth="1"/>
    <col min="13310" max="13310" width="8.69921875" style="263" customWidth="1"/>
    <col min="13311" max="13311" width="11.59765625" style="263" customWidth="1"/>
    <col min="13312" max="13312" width="7.8984375" style="263" customWidth="1"/>
    <col min="13313" max="13313" width="12" style="263" customWidth="1"/>
    <col min="13314" max="13314" width="8" style="263" customWidth="1"/>
    <col min="13315" max="13315" width="8.09765625" style="263" bestFit="1" customWidth="1"/>
    <col min="13316" max="13316" width="8.69921875" style="263" customWidth="1"/>
    <col min="13317" max="13317" width="11.8984375" style="263" customWidth="1"/>
    <col min="13318" max="13318" width="40.09765625" style="263" customWidth="1"/>
    <col min="13319" max="13319" width="7.296875" style="263" customWidth="1"/>
    <col min="13320" max="13320" width="24.59765625" style="263" customWidth="1"/>
    <col min="13321" max="13327" width="0" style="263" hidden="1" customWidth="1"/>
    <col min="13328" max="13328" width="9.296875" style="263" customWidth="1"/>
    <col min="13329" max="13329" width="15.69921875" style="263" customWidth="1"/>
    <col min="13330" max="13330" width="9.09765625" style="263"/>
    <col min="13331" max="13331" width="9.69921875" style="263" bestFit="1" customWidth="1"/>
    <col min="13332" max="13563" width="9.09765625" style="263"/>
    <col min="13564" max="13564" width="7.69921875" style="263" customWidth="1"/>
    <col min="13565" max="13565" width="79.59765625" style="263" customWidth="1"/>
    <col min="13566" max="13566" width="8.69921875" style="263" customWidth="1"/>
    <col min="13567" max="13567" width="11.59765625" style="263" customWidth="1"/>
    <col min="13568" max="13568" width="7.8984375" style="263" customWidth="1"/>
    <col min="13569" max="13569" width="12" style="263" customWidth="1"/>
    <col min="13570" max="13570" width="8" style="263" customWidth="1"/>
    <col min="13571" max="13571" width="8.09765625" style="263" bestFit="1" customWidth="1"/>
    <col min="13572" max="13572" width="8.69921875" style="263" customWidth="1"/>
    <col min="13573" max="13573" width="11.8984375" style="263" customWidth="1"/>
    <col min="13574" max="13574" width="40.09765625" style="263" customWidth="1"/>
    <col min="13575" max="13575" width="7.296875" style="263" customWidth="1"/>
    <col min="13576" max="13576" width="24.59765625" style="263" customWidth="1"/>
    <col min="13577" max="13583" width="0" style="263" hidden="1" customWidth="1"/>
    <col min="13584" max="13584" width="9.296875" style="263" customWidth="1"/>
    <col min="13585" max="13585" width="15.69921875" style="263" customWidth="1"/>
    <col min="13586" max="13586" width="9.09765625" style="263"/>
    <col min="13587" max="13587" width="9.69921875" style="263" bestFit="1" customWidth="1"/>
    <col min="13588" max="13819" width="9.09765625" style="263"/>
    <col min="13820" max="13820" width="7.69921875" style="263" customWidth="1"/>
    <col min="13821" max="13821" width="79.59765625" style="263" customWidth="1"/>
    <col min="13822" max="13822" width="8.69921875" style="263" customWidth="1"/>
    <col min="13823" max="13823" width="11.59765625" style="263" customWidth="1"/>
    <col min="13824" max="13824" width="7.8984375" style="263" customWidth="1"/>
    <col min="13825" max="13825" width="12" style="263" customWidth="1"/>
    <col min="13826" max="13826" width="8" style="263" customWidth="1"/>
    <col min="13827" max="13827" width="8.09765625" style="263" bestFit="1" customWidth="1"/>
    <col min="13828" max="13828" width="8.69921875" style="263" customWidth="1"/>
    <col min="13829" max="13829" width="11.8984375" style="263" customWidth="1"/>
    <col min="13830" max="13830" width="40.09765625" style="263" customWidth="1"/>
    <col min="13831" max="13831" width="7.296875" style="263" customWidth="1"/>
    <col min="13832" max="13832" width="24.59765625" style="263" customWidth="1"/>
    <col min="13833" max="13839" width="0" style="263" hidden="1" customWidth="1"/>
    <col min="13840" max="13840" width="9.296875" style="263" customWidth="1"/>
    <col min="13841" max="13841" width="15.69921875" style="263" customWidth="1"/>
    <col min="13842" max="13842" width="9.09765625" style="263"/>
    <col min="13843" max="13843" width="9.69921875" style="263" bestFit="1" customWidth="1"/>
    <col min="13844" max="14075" width="9.09765625" style="263"/>
    <col min="14076" max="14076" width="7.69921875" style="263" customWidth="1"/>
    <col min="14077" max="14077" width="79.59765625" style="263" customWidth="1"/>
    <col min="14078" max="14078" width="8.69921875" style="263" customWidth="1"/>
    <col min="14079" max="14079" width="11.59765625" style="263" customWidth="1"/>
    <col min="14080" max="14080" width="7.8984375" style="263" customWidth="1"/>
    <col min="14081" max="14081" width="12" style="263" customWidth="1"/>
    <col min="14082" max="14082" width="8" style="263" customWidth="1"/>
    <col min="14083" max="14083" width="8.09765625" style="263" bestFit="1" customWidth="1"/>
    <col min="14084" max="14084" width="8.69921875" style="263" customWidth="1"/>
    <col min="14085" max="14085" width="11.8984375" style="263" customWidth="1"/>
    <col min="14086" max="14086" width="40.09765625" style="263" customWidth="1"/>
    <col min="14087" max="14087" width="7.296875" style="263" customWidth="1"/>
    <col min="14088" max="14088" width="24.59765625" style="263" customWidth="1"/>
    <col min="14089" max="14095" width="0" style="263" hidden="1" customWidth="1"/>
    <col min="14096" max="14096" width="9.296875" style="263" customWidth="1"/>
    <col min="14097" max="14097" width="15.69921875" style="263" customWidth="1"/>
    <col min="14098" max="14098" width="9.09765625" style="263"/>
    <col min="14099" max="14099" width="9.69921875" style="263" bestFit="1" customWidth="1"/>
    <col min="14100" max="14331" width="9.09765625" style="263"/>
    <col min="14332" max="14332" width="7.69921875" style="263" customWidth="1"/>
    <col min="14333" max="14333" width="79.59765625" style="263" customWidth="1"/>
    <col min="14334" max="14334" width="8.69921875" style="263" customWidth="1"/>
    <col min="14335" max="14335" width="11.59765625" style="263" customWidth="1"/>
    <col min="14336" max="14336" width="7.8984375" style="263" customWidth="1"/>
    <col min="14337" max="14337" width="12" style="263" customWidth="1"/>
    <col min="14338" max="14338" width="8" style="263" customWidth="1"/>
    <col min="14339" max="14339" width="8.09765625" style="263" bestFit="1" customWidth="1"/>
    <col min="14340" max="14340" width="8.69921875" style="263" customWidth="1"/>
    <col min="14341" max="14341" width="11.8984375" style="263" customWidth="1"/>
    <col min="14342" max="14342" width="40.09765625" style="263" customWidth="1"/>
    <col min="14343" max="14343" width="7.296875" style="263" customWidth="1"/>
    <col min="14344" max="14344" width="24.59765625" style="263" customWidth="1"/>
    <col min="14345" max="14351" width="0" style="263" hidden="1" customWidth="1"/>
    <col min="14352" max="14352" width="9.296875" style="263" customWidth="1"/>
    <col min="14353" max="14353" width="15.69921875" style="263" customWidth="1"/>
    <col min="14354" max="14354" width="9.09765625" style="263"/>
    <col min="14355" max="14355" width="9.69921875" style="263" bestFit="1" customWidth="1"/>
    <col min="14356" max="14587" width="9.09765625" style="263"/>
    <col min="14588" max="14588" width="7.69921875" style="263" customWidth="1"/>
    <col min="14589" max="14589" width="79.59765625" style="263" customWidth="1"/>
    <col min="14590" max="14590" width="8.69921875" style="263" customWidth="1"/>
    <col min="14591" max="14591" width="11.59765625" style="263" customWidth="1"/>
    <col min="14592" max="14592" width="7.8984375" style="263" customWidth="1"/>
    <col min="14593" max="14593" width="12" style="263" customWidth="1"/>
    <col min="14594" max="14594" width="8" style="263" customWidth="1"/>
    <col min="14595" max="14595" width="8.09765625" style="263" bestFit="1" customWidth="1"/>
    <col min="14596" max="14596" width="8.69921875" style="263" customWidth="1"/>
    <col min="14597" max="14597" width="11.8984375" style="263" customWidth="1"/>
    <col min="14598" max="14598" width="40.09765625" style="263" customWidth="1"/>
    <col min="14599" max="14599" width="7.296875" style="263" customWidth="1"/>
    <col min="14600" max="14600" width="24.59765625" style="263" customWidth="1"/>
    <col min="14601" max="14607" width="0" style="263" hidden="1" customWidth="1"/>
    <col min="14608" max="14608" width="9.296875" style="263" customWidth="1"/>
    <col min="14609" max="14609" width="15.69921875" style="263" customWidth="1"/>
    <col min="14610" max="14610" width="9.09765625" style="263"/>
    <col min="14611" max="14611" width="9.69921875" style="263" bestFit="1" customWidth="1"/>
    <col min="14612" max="14843" width="9.09765625" style="263"/>
    <col min="14844" max="14844" width="7.69921875" style="263" customWidth="1"/>
    <col min="14845" max="14845" width="79.59765625" style="263" customWidth="1"/>
    <col min="14846" max="14846" width="8.69921875" style="263" customWidth="1"/>
    <col min="14847" max="14847" width="11.59765625" style="263" customWidth="1"/>
    <col min="14848" max="14848" width="7.8984375" style="263" customWidth="1"/>
    <col min="14849" max="14849" width="12" style="263" customWidth="1"/>
    <col min="14850" max="14850" width="8" style="263" customWidth="1"/>
    <col min="14851" max="14851" width="8.09765625" style="263" bestFit="1" customWidth="1"/>
    <col min="14852" max="14852" width="8.69921875" style="263" customWidth="1"/>
    <col min="14853" max="14853" width="11.8984375" style="263" customWidth="1"/>
    <col min="14854" max="14854" width="40.09765625" style="263" customWidth="1"/>
    <col min="14855" max="14855" width="7.296875" style="263" customWidth="1"/>
    <col min="14856" max="14856" width="24.59765625" style="263" customWidth="1"/>
    <col min="14857" max="14863" width="0" style="263" hidden="1" customWidth="1"/>
    <col min="14864" max="14864" width="9.296875" style="263" customWidth="1"/>
    <col min="14865" max="14865" width="15.69921875" style="263" customWidth="1"/>
    <col min="14866" max="14866" width="9.09765625" style="263"/>
    <col min="14867" max="14867" width="9.69921875" style="263" bestFit="1" customWidth="1"/>
    <col min="14868" max="15099" width="9.09765625" style="263"/>
    <col min="15100" max="15100" width="7.69921875" style="263" customWidth="1"/>
    <col min="15101" max="15101" width="79.59765625" style="263" customWidth="1"/>
    <col min="15102" max="15102" width="8.69921875" style="263" customWidth="1"/>
    <col min="15103" max="15103" width="11.59765625" style="263" customWidth="1"/>
    <col min="15104" max="15104" width="7.8984375" style="263" customWidth="1"/>
    <col min="15105" max="15105" width="12" style="263" customWidth="1"/>
    <col min="15106" max="15106" width="8" style="263" customWidth="1"/>
    <col min="15107" max="15107" width="8.09765625" style="263" bestFit="1" customWidth="1"/>
    <col min="15108" max="15108" width="8.69921875" style="263" customWidth="1"/>
    <col min="15109" max="15109" width="11.8984375" style="263" customWidth="1"/>
    <col min="15110" max="15110" width="40.09765625" style="263" customWidth="1"/>
    <col min="15111" max="15111" width="7.296875" style="263" customWidth="1"/>
    <col min="15112" max="15112" width="24.59765625" style="263" customWidth="1"/>
    <col min="15113" max="15119" width="0" style="263" hidden="1" customWidth="1"/>
    <col min="15120" max="15120" width="9.296875" style="263" customWidth="1"/>
    <col min="15121" max="15121" width="15.69921875" style="263" customWidth="1"/>
    <col min="15122" max="15122" width="9.09765625" style="263"/>
    <col min="15123" max="15123" width="9.69921875" style="263" bestFit="1" customWidth="1"/>
    <col min="15124" max="15355" width="9.09765625" style="263"/>
    <col min="15356" max="15356" width="7.69921875" style="263" customWidth="1"/>
    <col min="15357" max="15357" width="79.59765625" style="263" customWidth="1"/>
    <col min="15358" max="15358" width="8.69921875" style="263" customWidth="1"/>
    <col min="15359" max="15359" width="11.59765625" style="263" customWidth="1"/>
    <col min="15360" max="15360" width="7.8984375" style="263" customWidth="1"/>
    <col min="15361" max="15361" width="12" style="263" customWidth="1"/>
    <col min="15362" max="15362" width="8" style="263" customWidth="1"/>
    <col min="15363" max="15363" width="8.09765625" style="263" bestFit="1" customWidth="1"/>
    <col min="15364" max="15364" width="8.69921875" style="263" customWidth="1"/>
    <col min="15365" max="15365" width="11.8984375" style="263" customWidth="1"/>
    <col min="15366" max="15366" width="40.09765625" style="263" customWidth="1"/>
    <col min="15367" max="15367" width="7.296875" style="263" customWidth="1"/>
    <col min="15368" max="15368" width="24.59765625" style="263" customWidth="1"/>
    <col min="15369" max="15375" width="0" style="263" hidden="1" customWidth="1"/>
    <col min="15376" max="15376" width="9.296875" style="263" customWidth="1"/>
    <col min="15377" max="15377" width="15.69921875" style="263" customWidth="1"/>
    <col min="15378" max="15378" width="9.09765625" style="263"/>
    <col min="15379" max="15379" width="9.69921875" style="263" bestFit="1" customWidth="1"/>
    <col min="15380" max="15611" width="9.09765625" style="263"/>
    <col min="15612" max="15612" width="7.69921875" style="263" customWidth="1"/>
    <col min="15613" max="15613" width="79.59765625" style="263" customWidth="1"/>
    <col min="15614" max="15614" width="8.69921875" style="263" customWidth="1"/>
    <col min="15615" max="15615" width="11.59765625" style="263" customWidth="1"/>
    <col min="15616" max="15616" width="7.8984375" style="263" customWidth="1"/>
    <col min="15617" max="15617" width="12" style="263" customWidth="1"/>
    <col min="15618" max="15618" width="8" style="263" customWidth="1"/>
    <col min="15619" max="15619" width="8.09765625" style="263" bestFit="1" customWidth="1"/>
    <col min="15620" max="15620" width="8.69921875" style="263" customWidth="1"/>
    <col min="15621" max="15621" width="11.8984375" style="263" customWidth="1"/>
    <col min="15622" max="15622" width="40.09765625" style="263" customWidth="1"/>
    <col min="15623" max="15623" width="7.296875" style="263" customWidth="1"/>
    <col min="15624" max="15624" width="24.59765625" style="263" customWidth="1"/>
    <col min="15625" max="15631" width="0" style="263" hidden="1" customWidth="1"/>
    <col min="15632" max="15632" width="9.296875" style="263" customWidth="1"/>
    <col min="15633" max="15633" width="15.69921875" style="263" customWidth="1"/>
    <col min="15634" max="15634" width="9.09765625" style="263"/>
    <col min="15635" max="15635" width="9.69921875" style="263" bestFit="1" customWidth="1"/>
    <col min="15636" max="15867" width="9.09765625" style="263"/>
    <col min="15868" max="15868" width="7.69921875" style="263" customWidth="1"/>
    <col min="15869" max="15869" width="79.59765625" style="263" customWidth="1"/>
    <col min="15870" max="15870" width="8.69921875" style="263" customWidth="1"/>
    <col min="15871" max="15871" width="11.59765625" style="263" customWidth="1"/>
    <col min="15872" max="15872" width="7.8984375" style="263" customWidth="1"/>
    <col min="15873" max="15873" width="12" style="263" customWidth="1"/>
    <col min="15874" max="15874" width="8" style="263" customWidth="1"/>
    <col min="15875" max="15875" width="8.09765625" style="263" bestFit="1" customWidth="1"/>
    <col min="15876" max="15876" width="8.69921875" style="263" customWidth="1"/>
    <col min="15877" max="15877" width="11.8984375" style="263" customWidth="1"/>
    <col min="15878" max="15878" width="40.09765625" style="263" customWidth="1"/>
    <col min="15879" max="15879" width="7.296875" style="263" customWidth="1"/>
    <col min="15880" max="15880" width="24.59765625" style="263" customWidth="1"/>
    <col min="15881" max="15887" width="0" style="263" hidden="1" customWidth="1"/>
    <col min="15888" max="15888" width="9.296875" style="263" customWidth="1"/>
    <col min="15889" max="15889" width="15.69921875" style="263" customWidth="1"/>
    <col min="15890" max="15890" width="9.09765625" style="263"/>
    <col min="15891" max="15891" width="9.69921875" style="263" bestFit="1" customWidth="1"/>
    <col min="15892" max="16123" width="9.09765625" style="263"/>
    <col min="16124" max="16124" width="7.69921875" style="263" customWidth="1"/>
    <col min="16125" max="16125" width="79.59765625" style="263" customWidth="1"/>
    <col min="16126" max="16126" width="8.69921875" style="263" customWidth="1"/>
    <col min="16127" max="16127" width="11.59765625" style="263" customWidth="1"/>
    <col min="16128" max="16128" width="7.8984375" style="263" customWidth="1"/>
    <col min="16129" max="16129" width="12" style="263" customWidth="1"/>
    <col min="16130" max="16130" width="8" style="263" customWidth="1"/>
    <col min="16131" max="16131" width="8.09765625" style="263" bestFit="1" customWidth="1"/>
    <col min="16132" max="16132" width="8.69921875" style="263" customWidth="1"/>
    <col min="16133" max="16133" width="11.8984375" style="263" customWidth="1"/>
    <col min="16134" max="16134" width="40.09765625" style="263" customWidth="1"/>
    <col min="16135" max="16135" width="7.296875" style="263" customWidth="1"/>
    <col min="16136" max="16136" width="24.59765625" style="263" customWidth="1"/>
    <col min="16137" max="16143" width="0" style="263" hidden="1" customWidth="1"/>
    <col min="16144" max="16144" width="9.296875" style="263" customWidth="1"/>
    <col min="16145" max="16145" width="15.69921875" style="263" customWidth="1"/>
    <col min="16146" max="16146" width="9.09765625" style="263"/>
    <col min="16147" max="16147" width="9.69921875" style="263" bestFit="1" customWidth="1"/>
    <col min="16148" max="16384" width="9.09765625" style="263"/>
  </cols>
  <sheetData>
    <row r="1" spans="1:21" ht="17.399999999999999" x14ac:dyDescent="0.25">
      <c r="A1" s="484" t="s">
        <v>175</v>
      </c>
      <c r="B1" s="484"/>
      <c r="C1" s="255"/>
      <c r="D1" s="256"/>
      <c r="E1" s="256"/>
      <c r="F1" s="256"/>
      <c r="G1" s="256"/>
      <c r="H1" s="257"/>
      <c r="I1" s="256"/>
      <c r="J1" s="257"/>
      <c r="K1" s="258"/>
      <c r="L1" s="259"/>
      <c r="M1" s="260"/>
      <c r="N1" s="261"/>
      <c r="O1" s="261"/>
      <c r="P1" s="261"/>
      <c r="Q1" s="261"/>
      <c r="R1" s="261" t="s">
        <v>264</v>
      </c>
      <c r="S1" s="261"/>
      <c r="T1" s="261"/>
    </row>
    <row r="2" spans="1:21" ht="15.6" customHeight="1" x14ac:dyDescent="0.25">
      <c r="A2" s="485" t="s">
        <v>265</v>
      </c>
      <c r="B2" s="485"/>
      <c r="C2" s="485"/>
      <c r="D2" s="485"/>
      <c r="E2" s="485"/>
      <c r="F2" s="485"/>
      <c r="G2" s="485"/>
      <c r="H2" s="485"/>
      <c r="I2" s="485"/>
      <c r="J2" s="485"/>
      <c r="K2" s="485"/>
      <c r="L2" s="485"/>
      <c r="M2" s="485"/>
      <c r="N2" s="261"/>
      <c r="O2" s="261"/>
      <c r="P2" s="261"/>
      <c r="Q2" s="261"/>
      <c r="R2" s="261"/>
      <c r="S2" s="261"/>
      <c r="T2" s="261"/>
    </row>
    <row r="3" spans="1:21" ht="17.399999999999999" x14ac:dyDescent="0.25">
      <c r="A3" s="486" t="s">
        <v>266</v>
      </c>
      <c r="B3" s="486"/>
      <c r="C3" s="486"/>
      <c r="D3" s="486"/>
      <c r="E3" s="486"/>
      <c r="F3" s="486"/>
      <c r="G3" s="486"/>
      <c r="H3" s="486"/>
      <c r="I3" s="486"/>
      <c r="J3" s="486"/>
      <c r="K3" s="486"/>
      <c r="L3" s="486"/>
      <c r="M3" s="486"/>
      <c r="N3" s="261"/>
      <c r="O3" s="261"/>
      <c r="P3" s="261"/>
      <c r="Q3" s="261"/>
      <c r="R3" s="261"/>
      <c r="S3" s="261"/>
      <c r="T3" s="261"/>
    </row>
    <row r="4" spans="1:21" s="268" customFormat="1" ht="30.75" customHeight="1" x14ac:dyDescent="0.3">
      <c r="A4" s="487" t="s">
        <v>1</v>
      </c>
      <c r="B4" s="483" t="s">
        <v>267</v>
      </c>
      <c r="C4" s="483" t="s">
        <v>268</v>
      </c>
      <c r="D4" s="488" t="s">
        <v>269</v>
      </c>
      <c r="E4" s="483" t="s">
        <v>270</v>
      </c>
      <c r="F4" s="482" t="s">
        <v>271</v>
      </c>
      <c r="G4" s="482"/>
      <c r="H4" s="482"/>
      <c r="I4" s="482"/>
      <c r="J4" s="482"/>
      <c r="K4" s="488" t="s">
        <v>272</v>
      </c>
      <c r="L4" s="482" t="s">
        <v>273</v>
      </c>
      <c r="M4" s="482" t="s">
        <v>274</v>
      </c>
      <c r="N4" s="264" t="s">
        <v>275</v>
      </c>
      <c r="O4" s="265"/>
      <c r="P4" s="483" t="s">
        <v>276</v>
      </c>
      <c r="Q4" s="483" t="s">
        <v>277</v>
      </c>
      <c r="R4" s="483" t="s">
        <v>278</v>
      </c>
      <c r="S4" s="266"/>
      <c r="T4" s="266"/>
      <c r="U4" s="267"/>
    </row>
    <row r="5" spans="1:21" s="268" customFormat="1" ht="51.75" customHeight="1" x14ac:dyDescent="0.3">
      <c r="A5" s="487"/>
      <c r="B5" s="483"/>
      <c r="C5" s="483"/>
      <c r="D5" s="489"/>
      <c r="E5" s="483"/>
      <c r="F5" s="269" t="s">
        <v>279</v>
      </c>
      <c r="G5" s="269" t="s">
        <v>9</v>
      </c>
      <c r="H5" s="269" t="s">
        <v>13</v>
      </c>
      <c r="I5" s="269" t="s">
        <v>14</v>
      </c>
      <c r="J5" s="269" t="s">
        <v>280</v>
      </c>
      <c r="K5" s="489"/>
      <c r="L5" s="482"/>
      <c r="M5" s="482"/>
      <c r="N5" s="269" t="s">
        <v>281</v>
      </c>
      <c r="O5" s="269" t="s">
        <v>282</v>
      </c>
      <c r="P5" s="483"/>
      <c r="Q5" s="483"/>
      <c r="R5" s="483"/>
      <c r="S5" s="266"/>
      <c r="T5" s="266"/>
      <c r="U5" s="267"/>
    </row>
    <row r="6" spans="1:21" s="273" customFormat="1" ht="26.4" x14ac:dyDescent="0.3">
      <c r="A6" s="270">
        <v>-1</v>
      </c>
      <c r="B6" s="270">
        <f>F121-2</f>
        <v>-1.3798300000000001</v>
      </c>
      <c r="C6" s="270">
        <v>-3</v>
      </c>
      <c r="D6" s="271">
        <v>-4</v>
      </c>
      <c r="E6" s="270">
        <v>-5</v>
      </c>
      <c r="F6" s="270" t="s">
        <v>283</v>
      </c>
      <c r="G6" s="270">
        <v>-7</v>
      </c>
      <c r="H6" s="270">
        <v>-8</v>
      </c>
      <c r="I6" s="270">
        <v>-9</v>
      </c>
      <c r="J6" s="270">
        <v>-10</v>
      </c>
      <c r="K6" s="272">
        <v>-11</v>
      </c>
      <c r="L6" s="270">
        <v>-12</v>
      </c>
      <c r="M6" s="270">
        <v>-13</v>
      </c>
      <c r="N6" s="130"/>
      <c r="O6" s="130"/>
      <c r="P6" s="130"/>
      <c r="Q6" s="130"/>
      <c r="R6" s="130"/>
      <c r="S6" s="130"/>
      <c r="T6" s="130"/>
    </row>
    <row r="7" spans="1:21" s="278" customFormat="1" ht="27.75" customHeight="1" x14ac:dyDescent="0.3">
      <c r="A7" s="274" t="s">
        <v>284</v>
      </c>
      <c r="B7" s="275" t="s">
        <v>285</v>
      </c>
      <c r="C7" s="274"/>
      <c r="D7" s="276">
        <f t="shared" ref="D7:J7" si="0">D8+D11+D61</f>
        <v>281.44</v>
      </c>
      <c r="E7" s="276">
        <f t="shared" si="0"/>
        <v>75.739999999999995</v>
      </c>
      <c r="F7" s="276">
        <f t="shared" si="0"/>
        <v>205.68</v>
      </c>
      <c r="G7" s="276">
        <f t="shared" si="0"/>
        <v>54.71</v>
      </c>
      <c r="H7" s="276">
        <f t="shared" si="0"/>
        <v>16.049999999999997</v>
      </c>
      <c r="I7" s="276">
        <f t="shared" si="0"/>
        <v>0</v>
      </c>
      <c r="J7" s="276">
        <f t="shared" si="0"/>
        <v>135.28</v>
      </c>
      <c r="K7" s="275"/>
      <c r="L7" s="274"/>
      <c r="M7" s="274"/>
      <c r="N7" s="277"/>
      <c r="O7" s="277"/>
      <c r="P7" s="277"/>
      <c r="Q7" s="277"/>
      <c r="R7" s="277"/>
      <c r="S7" s="277"/>
      <c r="T7" s="277"/>
    </row>
    <row r="8" spans="1:21" s="285" customFormat="1" ht="27.75" customHeight="1" x14ac:dyDescent="0.3">
      <c r="A8" s="279" t="s">
        <v>286</v>
      </c>
      <c r="B8" s="280" t="s">
        <v>287</v>
      </c>
      <c r="C8" s="281"/>
      <c r="D8" s="282">
        <f>D9</f>
        <v>28</v>
      </c>
      <c r="E8" s="282"/>
      <c r="F8" s="282">
        <f t="shared" ref="F8:J9" si="1">F9</f>
        <v>28</v>
      </c>
      <c r="G8" s="282"/>
      <c r="H8" s="282">
        <f t="shared" si="1"/>
        <v>7.6</v>
      </c>
      <c r="I8" s="282"/>
      <c r="J8" s="282">
        <f t="shared" si="1"/>
        <v>20.399999999999999</v>
      </c>
      <c r="K8" s="283"/>
      <c r="L8" s="284"/>
      <c r="M8" s="281"/>
      <c r="N8" s="125"/>
      <c r="O8" s="125"/>
      <c r="P8" s="125"/>
      <c r="Q8" s="125"/>
      <c r="R8" s="125"/>
      <c r="S8" s="125"/>
      <c r="T8" s="125"/>
    </row>
    <row r="9" spans="1:21" s="285" customFormat="1" ht="15.6" x14ac:dyDescent="0.3">
      <c r="A9" s="286" t="s">
        <v>59</v>
      </c>
      <c r="B9" s="280" t="s">
        <v>288</v>
      </c>
      <c r="C9" s="281"/>
      <c r="D9" s="287">
        <f>D10</f>
        <v>28</v>
      </c>
      <c r="E9" s="287"/>
      <c r="F9" s="287">
        <f t="shared" si="1"/>
        <v>28</v>
      </c>
      <c r="G9" s="287"/>
      <c r="H9" s="287">
        <f t="shared" si="1"/>
        <v>7.6</v>
      </c>
      <c r="I9" s="287"/>
      <c r="J9" s="287">
        <f t="shared" si="1"/>
        <v>20.399999999999999</v>
      </c>
      <c r="K9" s="283"/>
      <c r="L9" s="288"/>
      <c r="M9" s="281"/>
      <c r="N9" s="125"/>
      <c r="O9" s="125"/>
      <c r="P9" s="125"/>
      <c r="Q9" s="125"/>
      <c r="R9" s="125"/>
      <c r="S9" s="125"/>
      <c r="T9" s="125"/>
    </row>
    <row r="10" spans="1:21" s="285" customFormat="1" ht="15.6" x14ac:dyDescent="0.3">
      <c r="A10" s="289">
        <v>1</v>
      </c>
      <c r="B10" s="290" t="s">
        <v>289</v>
      </c>
      <c r="C10" s="281" t="s">
        <v>19</v>
      </c>
      <c r="D10" s="291">
        <v>28</v>
      </c>
      <c r="E10" s="291"/>
      <c r="F10" s="291">
        <v>28</v>
      </c>
      <c r="G10" s="291"/>
      <c r="H10" s="291">
        <v>7.6</v>
      </c>
      <c r="I10" s="291"/>
      <c r="J10" s="291">
        <v>20.399999999999999</v>
      </c>
      <c r="K10" s="283" t="s">
        <v>290</v>
      </c>
      <c r="L10" s="292">
        <v>1</v>
      </c>
      <c r="M10" s="281"/>
      <c r="N10" s="125"/>
      <c r="O10" s="125"/>
      <c r="P10" s="125"/>
      <c r="Q10" s="125"/>
      <c r="R10" s="125"/>
      <c r="S10" s="125" t="s">
        <v>62</v>
      </c>
      <c r="T10" s="125" t="s">
        <v>291</v>
      </c>
    </row>
    <row r="11" spans="1:21" s="285" customFormat="1" ht="15.6" x14ac:dyDescent="0.3">
      <c r="A11" s="279" t="s">
        <v>292</v>
      </c>
      <c r="B11" s="293" t="s">
        <v>293</v>
      </c>
      <c r="C11" s="294"/>
      <c r="D11" s="295">
        <f t="shared" ref="D11:J11" si="2">D12+D15+D20+D43+D45+D50+D52+D55+D57+D59</f>
        <v>223.52999999999997</v>
      </c>
      <c r="E11" s="295">
        <f t="shared" si="2"/>
        <v>75.179999999999993</v>
      </c>
      <c r="F11" s="295">
        <f t="shared" si="2"/>
        <v>148.35</v>
      </c>
      <c r="G11" s="295">
        <f t="shared" si="2"/>
        <v>42.480000000000004</v>
      </c>
      <c r="H11" s="295">
        <f t="shared" si="2"/>
        <v>8.4499999999999993</v>
      </c>
      <c r="I11" s="295">
        <f t="shared" si="2"/>
        <v>0</v>
      </c>
      <c r="J11" s="295">
        <f t="shared" si="2"/>
        <v>97.42</v>
      </c>
      <c r="K11" s="283"/>
      <c r="L11" s="292"/>
      <c r="M11" s="281"/>
      <c r="N11" s="125"/>
      <c r="O11" s="125"/>
      <c r="P11" s="125"/>
      <c r="Q11" s="125"/>
      <c r="R11" s="125"/>
      <c r="S11" s="125"/>
      <c r="T11" s="125"/>
    </row>
    <row r="12" spans="1:21" s="285" customFormat="1" ht="15.6" x14ac:dyDescent="0.3">
      <c r="A12" s="296" t="s">
        <v>76</v>
      </c>
      <c r="B12" s="297" t="s">
        <v>74</v>
      </c>
      <c r="C12" s="281"/>
      <c r="D12" s="282">
        <f>D13+D14</f>
        <v>10.809999999999999</v>
      </c>
      <c r="E12" s="282">
        <f t="shared" ref="E12:J12" si="3">E13+E14</f>
        <v>0</v>
      </c>
      <c r="F12" s="282">
        <f t="shared" si="3"/>
        <v>10.809999999999999</v>
      </c>
      <c r="G12" s="282">
        <f t="shared" si="3"/>
        <v>8.67</v>
      </c>
      <c r="H12" s="282">
        <f t="shared" si="3"/>
        <v>0</v>
      </c>
      <c r="I12" s="282">
        <f t="shared" si="3"/>
        <v>0</v>
      </c>
      <c r="J12" s="282">
        <f t="shared" si="3"/>
        <v>2.14</v>
      </c>
      <c r="K12" s="283"/>
      <c r="L12" s="298"/>
      <c r="M12" s="298"/>
      <c r="N12" s="125"/>
      <c r="O12" s="125"/>
      <c r="P12" s="125"/>
      <c r="Q12" s="125"/>
      <c r="R12" s="125"/>
      <c r="S12" s="125"/>
      <c r="T12" s="125"/>
    </row>
    <row r="13" spans="1:21" s="285" customFormat="1" ht="31.5" customHeight="1" x14ac:dyDescent="0.3">
      <c r="A13" s="299">
        <v>1</v>
      </c>
      <c r="B13" s="300" t="s">
        <v>294</v>
      </c>
      <c r="C13" s="281" t="s">
        <v>17</v>
      </c>
      <c r="D13" s="301">
        <v>9.1</v>
      </c>
      <c r="E13" s="302"/>
      <c r="F13" s="301">
        <v>9.1</v>
      </c>
      <c r="G13" s="301">
        <v>7</v>
      </c>
      <c r="H13" s="302"/>
      <c r="I13" s="302"/>
      <c r="J13" s="301">
        <v>2.1</v>
      </c>
      <c r="K13" s="300" t="s">
        <v>295</v>
      </c>
      <c r="L13" s="281">
        <v>2</v>
      </c>
      <c r="M13" s="303" t="s">
        <v>296</v>
      </c>
      <c r="N13" s="125"/>
      <c r="O13" s="125"/>
      <c r="P13" s="125"/>
      <c r="Q13" s="125"/>
      <c r="R13" s="125"/>
      <c r="S13" s="125"/>
      <c r="T13" s="125"/>
    </row>
    <row r="14" spans="1:21" s="285" customFormat="1" ht="26.4" x14ac:dyDescent="0.3">
      <c r="A14" s="299">
        <v>2</v>
      </c>
      <c r="B14" s="300" t="s">
        <v>297</v>
      </c>
      <c r="C14" s="281" t="s">
        <v>17</v>
      </c>
      <c r="D14" s="304">
        <v>1.71</v>
      </c>
      <c r="E14" s="302"/>
      <c r="F14" s="304">
        <f>D14</f>
        <v>1.71</v>
      </c>
      <c r="G14" s="304">
        <v>1.67</v>
      </c>
      <c r="H14" s="302"/>
      <c r="I14" s="302"/>
      <c r="J14" s="301">
        <v>0.04</v>
      </c>
      <c r="K14" s="305" t="s">
        <v>298</v>
      </c>
      <c r="L14" s="281">
        <v>3</v>
      </c>
      <c r="M14" s="303" t="s">
        <v>296</v>
      </c>
      <c r="N14" s="125"/>
      <c r="O14" s="125"/>
      <c r="P14" s="125"/>
      <c r="Q14" s="125"/>
      <c r="R14" s="125"/>
      <c r="S14" s="125"/>
      <c r="T14" s="125"/>
    </row>
    <row r="15" spans="1:21" s="285" customFormat="1" ht="15.6" x14ac:dyDescent="0.3">
      <c r="A15" s="296" t="s">
        <v>78</v>
      </c>
      <c r="B15" s="297" t="s">
        <v>85</v>
      </c>
      <c r="C15" s="281"/>
      <c r="D15" s="295">
        <f t="shared" ref="D15:J15" si="4">SUM(D16:D19)</f>
        <v>120.26</v>
      </c>
      <c r="E15" s="295">
        <f t="shared" si="4"/>
        <v>62.49</v>
      </c>
      <c r="F15" s="295">
        <f t="shared" si="4"/>
        <v>57.77</v>
      </c>
      <c r="G15" s="295">
        <f t="shared" si="4"/>
        <v>12.31</v>
      </c>
      <c r="H15" s="295">
        <f t="shared" si="4"/>
        <v>0</v>
      </c>
      <c r="I15" s="295">
        <f t="shared" si="4"/>
        <v>0</v>
      </c>
      <c r="J15" s="295">
        <f t="shared" si="4"/>
        <v>45.46</v>
      </c>
      <c r="K15" s="306"/>
      <c r="L15" s="307"/>
      <c r="M15" s="308"/>
      <c r="N15" s="125"/>
      <c r="O15" s="125"/>
      <c r="P15" s="125"/>
      <c r="Q15" s="125"/>
      <c r="R15" s="125"/>
      <c r="S15" s="125"/>
      <c r="T15" s="125"/>
    </row>
    <row r="16" spans="1:21" s="285" customFormat="1" ht="26.4" x14ac:dyDescent="0.3">
      <c r="A16" s="309">
        <v>1</v>
      </c>
      <c r="B16" s="290" t="s">
        <v>299</v>
      </c>
      <c r="C16" s="281" t="s">
        <v>23</v>
      </c>
      <c r="D16" s="310">
        <f>E16+F16</f>
        <v>41.7</v>
      </c>
      <c r="E16" s="310">
        <v>3.7</v>
      </c>
      <c r="F16" s="310">
        <v>38</v>
      </c>
      <c r="G16" s="310"/>
      <c r="H16" s="311"/>
      <c r="I16" s="310"/>
      <c r="J16" s="310">
        <v>38</v>
      </c>
      <c r="K16" s="290" t="s">
        <v>300</v>
      </c>
      <c r="L16" s="307">
        <v>4</v>
      </c>
      <c r="M16" s="303" t="s">
        <v>296</v>
      </c>
      <c r="N16" s="125"/>
      <c r="O16" s="125"/>
      <c r="P16" s="125"/>
      <c r="Q16" s="125"/>
      <c r="R16" s="125"/>
      <c r="S16" s="125" t="s">
        <v>301</v>
      </c>
      <c r="T16" s="125" t="s">
        <v>302</v>
      </c>
    </row>
    <row r="17" spans="1:20" s="285" customFormat="1" ht="26.4" x14ac:dyDescent="0.3">
      <c r="A17" s="309">
        <v>2</v>
      </c>
      <c r="B17" s="312" t="s">
        <v>303</v>
      </c>
      <c r="C17" s="281" t="s">
        <v>23</v>
      </c>
      <c r="D17" s="313">
        <v>35.06</v>
      </c>
      <c r="E17" s="313">
        <v>28.6</v>
      </c>
      <c r="F17" s="313">
        <f>J17</f>
        <v>6.46</v>
      </c>
      <c r="G17" s="313"/>
      <c r="H17" s="313"/>
      <c r="I17" s="313"/>
      <c r="J17" s="313">
        <v>6.46</v>
      </c>
      <c r="K17" s="290" t="s">
        <v>300</v>
      </c>
      <c r="L17" s="307">
        <v>5</v>
      </c>
      <c r="M17" s="303" t="s">
        <v>296</v>
      </c>
      <c r="N17" s="125"/>
      <c r="O17" s="125"/>
      <c r="P17" s="125"/>
      <c r="Q17" s="125"/>
      <c r="R17" s="125" t="s">
        <v>304</v>
      </c>
      <c r="S17" s="125"/>
      <c r="T17" s="125" t="s">
        <v>305</v>
      </c>
    </row>
    <row r="18" spans="1:20" s="285" customFormat="1" ht="26.4" x14ac:dyDescent="0.3">
      <c r="A18" s="309">
        <v>3</v>
      </c>
      <c r="B18" s="314" t="s">
        <v>306</v>
      </c>
      <c r="C18" s="281" t="s">
        <v>23</v>
      </c>
      <c r="D18" s="313">
        <f>E18+F18</f>
        <v>34.58</v>
      </c>
      <c r="E18" s="310">
        <v>24.08</v>
      </c>
      <c r="F18" s="313">
        <v>10.5</v>
      </c>
      <c r="G18" s="315">
        <v>9.5</v>
      </c>
      <c r="H18" s="316"/>
      <c r="I18" s="316"/>
      <c r="J18" s="317">
        <v>1</v>
      </c>
      <c r="K18" s="314" t="s">
        <v>307</v>
      </c>
      <c r="L18" s="307">
        <v>6</v>
      </c>
      <c r="M18" s="303" t="s">
        <v>296</v>
      </c>
      <c r="N18" s="125"/>
      <c r="O18" s="125"/>
      <c r="P18" s="125"/>
      <c r="Q18" s="125"/>
      <c r="R18" s="125"/>
      <c r="S18" s="125" t="s">
        <v>308</v>
      </c>
      <c r="T18" s="125">
        <v>7</v>
      </c>
    </row>
    <row r="19" spans="1:20" s="285" customFormat="1" ht="26.4" x14ac:dyDescent="0.3">
      <c r="A19" s="309">
        <v>4</v>
      </c>
      <c r="B19" s="290" t="s">
        <v>309</v>
      </c>
      <c r="C19" s="281" t="s">
        <v>23</v>
      </c>
      <c r="D19" s="313">
        <f>E19+F19</f>
        <v>8.92</v>
      </c>
      <c r="E19" s="291">
        <v>6.11</v>
      </c>
      <c r="F19" s="313">
        <v>2.81</v>
      </c>
      <c r="G19" s="313">
        <v>2.81</v>
      </c>
      <c r="H19" s="318"/>
      <c r="I19" s="318"/>
      <c r="J19" s="318"/>
      <c r="K19" s="290" t="s">
        <v>187</v>
      </c>
      <c r="L19" s="307">
        <v>7</v>
      </c>
      <c r="M19" s="303" t="s">
        <v>296</v>
      </c>
      <c r="N19" s="125"/>
      <c r="O19" s="125"/>
      <c r="P19" s="125"/>
      <c r="Q19" s="125"/>
      <c r="R19" s="125"/>
      <c r="S19" s="125" t="s">
        <v>310</v>
      </c>
      <c r="T19" s="125" t="s">
        <v>311</v>
      </c>
    </row>
    <row r="20" spans="1:20" s="285" customFormat="1" ht="15.6" x14ac:dyDescent="0.3">
      <c r="A20" s="319" t="s">
        <v>80</v>
      </c>
      <c r="B20" s="320" t="s">
        <v>312</v>
      </c>
      <c r="C20" s="281"/>
      <c r="D20" s="321">
        <f>D21+D23+D37+D40</f>
        <v>45.859999999999992</v>
      </c>
      <c r="E20" s="321">
        <f t="shared" ref="E20:J20" si="5">E21+E23+E37+E40</f>
        <v>10.86</v>
      </c>
      <c r="F20" s="321">
        <f t="shared" si="5"/>
        <v>34.999999999999993</v>
      </c>
      <c r="G20" s="321">
        <f t="shared" si="5"/>
        <v>10.17</v>
      </c>
      <c r="H20" s="321">
        <f t="shared" si="5"/>
        <v>1.6</v>
      </c>
      <c r="I20" s="321">
        <f t="shared" si="5"/>
        <v>0</v>
      </c>
      <c r="J20" s="321">
        <f t="shared" si="5"/>
        <v>23.23</v>
      </c>
      <c r="K20" s="322"/>
      <c r="L20" s="292"/>
      <c r="M20" s="323"/>
      <c r="N20" s="125"/>
      <c r="O20" s="125"/>
      <c r="P20" s="125"/>
      <c r="Q20" s="125"/>
      <c r="R20" s="125"/>
      <c r="S20" s="125"/>
      <c r="T20" s="125"/>
    </row>
    <row r="21" spans="1:20" s="285" customFormat="1" ht="15.6" x14ac:dyDescent="0.3">
      <c r="A21" s="324" t="s">
        <v>313</v>
      </c>
      <c r="B21" s="320" t="s">
        <v>314</v>
      </c>
      <c r="C21" s="281"/>
      <c r="D21" s="325">
        <f>D22</f>
        <v>0.24</v>
      </c>
      <c r="E21" s="291"/>
      <c r="F21" s="325">
        <f>F22</f>
        <v>0.24</v>
      </c>
      <c r="G21" s="325">
        <f>G22</f>
        <v>0</v>
      </c>
      <c r="H21" s="325">
        <f>H22</f>
        <v>0</v>
      </c>
      <c r="I21" s="325">
        <f>I22</f>
        <v>0</v>
      </c>
      <c r="J21" s="325">
        <f>J22</f>
        <v>0.24</v>
      </c>
      <c r="K21" s="326"/>
      <c r="L21" s="292"/>
      <c r="M21" s="308"/>
      <c r="N21" s="125"/>
      <c r="O21" s="125"/>
      <c r="P21" s="125"/>
      <c r="Q21" s="125"/>
      <c r="R21" s="125"/>
      <c r="S21" s="125"/>
      <c r="T21" s="125"/>
    </row>
    <row r="22" spans="1:20" s="285" customFormat="1" ht="29.25" customHeight="1" x14ac:dyDescent="0.3">
      <c r="A22" s="327">
        <v>1</v>
      </c>
      <c r="B22" s="305" t="s">
        <v>315</v>
      </c>
      <c r="C22" s="281" t="s">
        <v>30</v>
      </c>
      <c r="D22" s="301">
        <v>0.24</v>
      </c>
      <c r="E22" s="313"/>
      <c r="F22" s="301">
        <v>0.24</v>
      </c>
      <c r="G22" s="301"/>
      <c r="H22" s="301"/>
      <c r="I22" s="301"/>
      <c r="J22" s="301">
        <v>0.24</v>
      </c>
      <c r="K22" s="328" t="s">
        <v>186</v>
      </c>
      <c r="L22" s="292">
        <v>8</v>
      </c>
      <c r="M22" s="303" t="s">
        <v>296</v>
      </c>
      <c r="N22" s="125"/>
      <c r="O22" s="125"/>
      <c r="P22" s="125"/>
      <c r="Q22" s="125"/>
      <c r="R22" s="125"/>
      <c r="S22" s="125"/>
      <c r="T22" s="125">
        <v>0.11</v>
      </c>
    </row>
    <row r="23" spans="1:20" s="285" customFormat="1" ht="15.6" x14ac:dyDescent="0.3">
      <c r="A23" s="324" t="s">
        <v>316</v>
      </c>
      <c r="B23" s="320" t="s">
        <v>107</v>
      </c>
      <c r="C23" s="281"/>
      <c r="D23" s="325">
        <f t="shared" ref="D23:J23" si="6">SUM(D24:D33)</f>
        <v>31.639999999999993</v>
      </c>
      <c r="E23" s="325">
        <f t="shared" si="6"/>
        <v>9.16</v>
      </c>
      <c r="F23" s="325">
        <f t="shared" si="6"/>
        <v>22.479999999999997</v>
      </c>
      <c r="G23" s="325">
        <f t="shared" si="6"/>
        <v>9.3699999999999992</v>
      </c>
      <c r="H23" s="325">
        <f t="shared" si="6"/>
        <v>1.6</v>
      </c>
      <c r="I23" s="325">
        <f t="shared" si="6"/>
        <v>0</v>
      </c>
      <c r="J23" s="325">
        <f t="shared" si="6"/>
        <v>11.51</v>
      </c>
      <c r="K23" s="326"/>
      <c r="L23" s="292"/>
      <c r="M23" s="329"/>
      <c r="N23" s="125"/>
      <c r="O23" s="125"/>
      <c r="P23" s="125"/>
      <c r="Q23" s="125"/>
      <c r="R23" s="125"/>
      <c r="S23" s="125"/>
      <c r="T23" s="125"/>
    </row>
    <row r="24" spans="1:20" s="285" customFormat="1" ht="39.6" x14ac:dyDescent="0.3">
      <c r="A24" s="327">
        <v>1</v>
      </c>
      <c r="B24" s="305" t="s">
        <v>317</v>
      </c>
      <c r="C24" s="281" t="s">
        <v>34</v>
      </c>
      <c r="D24" s="301">
        <v>13.4</v>
      </c>
      <c r="E24" s="310">
        <v>3.59</v>
      </c>
      <c r="F24" s="301">
        <f>D24-E24</f>
        <v>9.81</v>
      </c>
      <c r="G24" s="301">
        <f>8.79-3.46</f>
        <v>5.3299999999999992</v>
      </c>
      <c r="H24" s="301"/>
      <c r="I24" s="301"/>
      <c r="J24" s="301">
        <f>F24-G24</f>
        <v>4.4800000000000013</v>
      </c>
      <c r="K24" s="305" t="s">
        <v>318</v>
      </c>
      <c r="L24" s="281">
        <v>9</v>
      </c>
      <c r="M24" s="303" t="s">
        <v>296</v>
      </c>
      <c r="N24" s="125"/>
      <c r="O24" s="125"/>
      <c r="P24" s="125"/>
      <c r="Q24" s="125"/>
      <c r="R24" s="125"/>
      <c r="S24" s="125"/>
      <c r="T24" s="125"/>
    </row>
    <row r="25" spans="1:20" s="285" customFormat="1" ht="26.4" x14ac:dyDescent="0.3">
      <c r="A25" s="327">
        <v>2</v>
      </c>
      <c r="B25" s="305" t="s">
        <v>319</v>
      </c>
      <c r="C25" s="281" t="s">
        <v>34</v>
      </c>
      <c r="D25" s="301">
        <f>2000*2/10000</f>
        <v>0.4</v>
      </c>
      <c r="E25" s="291"/>
      <c r="F25" s="301">
        <f>2000*2/10000</f>
        <v>0.4</v>
      </c>
      <c r="G25" s="301"/>
      <c r="H25" s="301"/>
      <c r="I25" s="301"/>
      <c r="J25" s="301">
        <v>0.4</v>
      </c>
      <c r="K25" s="312" t="s">
        <v>184</v>
      </c>
      <c r="L25" s="307">
        <v>10</v>
      </c>
      <c r="M25" s="303" t="s">
        <v>296</v>
      </c>
      <c r="N25" s="125"/>
      <c r="O25" s="125"/>
      <c r="P25" s="125"/>
      <c r="Q25" s="125"/>
      <c r="R25" s="125"/>
      <c r="S25" s="125"/>
      <c r="T25" s="125"/>
    </row>
    <row r="26" spans="1:20" s="285" customFormat="1" ht="26.4" x14ac:dyDescent="0.3">
      <c r="A26" s="327">
        <v>3</v>
      </c>
      <c r="B26" s="290" t="s">
        <v>320</v>
      </c>
      <c r="C26" s="281" t="s">
        <v>34</v>
      </c>
      <c r="D26" s="330">
        <f>25*1200/10000</f>
        <v>3</v>
      </c>
      <c r="E26" s="291"/>
      <c r="F26" s="330">
        <f>25*1200/10000</f>
        <v>3</v>
      </c>
      <c r="G26" s="331"/>
      <c r="H26" s="331"/>
      <c r="I26" s="331"/>
      <c r="J26" s="331">
        <f>F26</f>
        <v>3</v>
      </c>
      <c r="K26" s="332" t="s">
        <v>184</v>
      </c>
      <c r="L26" s="281">
        <v>11</v>
      </c>
      <c r="M26" s="303" t="s">
        <v>296</v>
      </c>
      <c r="N26" s="125"/>
      <c r="O26" s="125"/>
      <c r="P26" s="125"/>
      <c r="Q26" s="125"/>
      <c r="R26" s="125"/>
      <c r="S26" s="125"/>
      <c r="T26" s="125"/>
    </row>
    <row r="27" spans="1:20" s="285" customFormat="1" ht="26.4" x14ac:dyDescent="0.3">
      <c r="A27" s="327">
        <v>4</v>
      </c>
      <c r="B27" s="290" t="s">
        <v>321</v>
      </c>
      <c r="C27" s="281" t="s">
        <v>34</v>
      </c>
      <c r="D27" s="330">
        <v>7.1</v>
      </c>
      <c r="E27" s="291">
        <v>5.4</v>
      </c>
      <c r="F27" s="330">
        <f>J27+H27</f>
        <v>1.7000000000000002</v>
      </c>
      <c r="G27" s="331"/>
      <c r="H27" s="331">
        <v>1.6</v>
      </c>
      <c r="I27" s="331"/>
      <c r="J27" s="331">
        <v>0.1</v>
      </c>
      <c r="K27" s="332" t="s">
        <v>322</v>
      </c>
      <c r="L27" s="307">
        <v>12</v>
      </c>
      <c r="M27" s="303" t="s">
        <v>296</v>
      </c>
      <c r="N27" s="125"/>
      <c r="O27" s="125"/>
      <c r="P27" s="125"/>
      <c r="Q27" s="125"/>
      <c r="R27" s="125"/>
      <c r="S27" s="125"/>
      <c r="T27" s="125"/>
    </row>
    <row r="28" spans="1:20" s="285" customFormat="1" ht="26.4" x14ac:dyDescent="0.3">
      <c r="A28" s="327">
        <v>5</v>
      </c>
      <c r="B28" s="290" t="s">
        <v>323</v>
      </c>
      <c r="C28" s="281" t="s">
        <v>34</v>
      </c>
      <c r="D28" s="313">
        <v>0.65</v>
      </c>
      <c r="E28" s="291"/>
      <c r="F28" s="313">
        <v>0.65</v>
      </c>
      <c r="G28" s="313"/>
      <c r="H28" s="313"/>
      <c r="I28" s="313"/>
      <c r="J28" s="313">
        <v>0.65</v>
      </c>
      <c r="K28" s="290" t="s">
        <v>324</v>
      </c>
      <c r="L28" s="281">
        <v>13</v>
      </c>
      <c r="M28" s="303" t="s">
        <v>296</v>
      </c>
      <c r="N28" s="125"/>
      <c r="O28" s="125"/>
      <c r="P28" s="125"/>
      <c r="Q28" s="125"/>
      <c r="R28" s="125"/>
      <c r="S28" s="125"/>
      <c r="T28" s="125"/>
    </row>
    <row r="29" spans="1:20" s="285" customFormat="1" ht="34.950000000000003" customHeight="1" x14ac:dyDescent="0.3">
      <c r="A29" s="327">
        <v>6</v>
      </c>
      <c r="B29" s="312" t="s">
        <v>325</v>
      </c>
      <c r="C29" s="281" t="s">
        <v>34</v>
      </c>
      <c r="D29" s="313">
        <v>2.09</v>
      </c>
      <c r="E29" s="291"/>
      <c r="F29" s="313">
        <v>2.09</v>
      </c>
      <c r="G29" s="313">
        <v>1.98</v>
      </c>
      <c r="H29" s="313"/>
      <c r="I29" s="313"/>
      <c r="J29" s="313">
        <v>0.11</v>
      </c>
      <c r="K29" s="290" t="s">
        <v>326</v>
      </c>
      <c r="L29" s="307">
        <v>14</v>
      </c>
      <c r="M29" s="303" t="s">
        <v>296</v>
      </c>
      <c r="N29" s="125"/>
      <c r="O29" s="125"/>
      <c r="P29" s="125"/>
      <c r="Q29" s="125"/>
      <c r="R29" s="125"/>
      <c r="S29" s="125"/>
      <c r="T29" s="125"/>
    </row>
    <row r="30" spans="1:20" s="285" customFormat="1" ht="26.4" x14ac:dyDescent="0.3">
      <c r="A30" s="327">
        <v>7</v>
      </c>
      <c r="B30" s="290" t="s">
        <v>394</v>
      </c>
      <c r="C30" s="281" t="s">
        <v>34</v>
      </c>
      <c r="D30" s="333">
        <v>0.56000000000000005</v>
      </c>
      <c r="E30" s="291"/>
      <c r="F30" s="333">
        <v>0.56000000000000005</v>
      </c>
      <c r="G30" s="331">
        <v>0.5</v>
      </c>
      <c r="H30" s="334"/>
      <c r="I30" s="334"/>
      <c r="J30" s="331">
        <v>0.06</v>
      </c>
      <c r="K30" s="332" t="s">
        <v>395</v>
      </c>
      <c r="L30" s="307">
        <v>39</v>
      </c>
      <c r="M30" s="303" t="s">
        <v>296</v>
      </c>
      <c r="N30" s="125"/>
      <c r="O30" s="125"/>
      <c r="P30" s="125"/>
      <c r="Q30" s="125"/>
      <c r="R30" s="125"/>
      <c r="S30" s="125"/>
      <c r="T30" s="125" t="s">
        <v>396</v>
      </c>
    </row>
    <row r="31" spans="1:20" s="336" customFormat="1" ht="26.4" x14ac:dyDescent="0.3">
      <c r="A31" s="327">
        <v>8</v>
      </c>
      <c r="B31" s="290" t="s">
        <v>397</v>
      </c>
      <c r="C31" s="281" t="s">
        <v>34</v>
      </c>
      <c r="D31" s="333">
        <v>0.02</v>
      </c>
      <c r="E31" s="291"/>
      <c r="F31" s="333">
        <v>0.02</v>
      </c>
      <c r="G31" s="331"/>
      <c r="H31" s="334"/>
      <c r="I31" s="334"/>
      <c r="J31" s="331">
        <v>0.02</v>
      </c>
      <c r="K31" s="290" t="s">
        <v>387</v>
      </c>
      <c r="L31" s="307">
        <v>40</v>
      </c>
      <c r="M31" s="303" t="s">
        <v>296</v>
      </c>
      <c r="N31" s="335"/>
      <c r="O31" s="335"/>
      <c r="P31" s="125"/>
      <c r="Q31" s="335"/>
      <c r="R31" s="335"/>
      <c r="S31" s="335"/>
      <c r="T31" s="335" t="s">
        <v>398</v>
      </c>
    </row>
    <row r="32" spans="1:20" s="285" customFormat="1" ht="26.4" x14ac:dyDescent="0.3">
      <c r="A32" s="327">
        <v>9</v>
      </c>
      <c r="B32" s="337" t="s">
        <v>399</v>
      </c>
      <c r="C32" s="338" t="s">
        <v>34</v>
      </c>
      <c r="D32" s="339">
        <v>2.7</v>
      </c>
      <c r="E32" s="339"/>
      <c r="F32" s="339">
        <v>2.7</v>
      </c>
      <c r="G32" s="339">
        <v>1.5</v>
      </c>
      <c r="H32" s="339"/>
      <c r="I32" s="339"/>
      <c r="J32" s="339">
        <v>1.2</v>
      </c>
      <c r="K32" s="337" t="s">
        <v>183</v>
      </c>
      <c r="L32" s="307">
        <v>41</v>
      </c>
      <c r="M32" s="303" t="s">
        <v>296</v>
      </c>
      <c r="N32" s="125"/>
      <c r="O32" s="125"/>
      <c r="P32" s="125"/>
      <c r="Q32" s="125"/>
      <c r="R32" s="125"/>
      <c r="S32" s="125"/>
      <c r="T32" s="125"/>
    </row>
    <row r="33" spans="1:21" s="344" customFormat="1" ht="15.6" x14ac:dyDescent="0.3">
      <c r="A33" s="327">
        <v>10</v>
      </c>
      <c r="B33" s="340" t="s">
        <v>327</v>
      </c>
      <c r="C33" s="281" t="s">
        <v>34</v>
      </c>
      <c r="D33" s="291">
        <f>D34+D35+D36</f>
        <v>1.7199999999999998</v>
      </c>
      <c r="E33" s="291">
        <f t="shared" ref="E33:J33" si="7">E34+E35+E36</f>
        <v>0.17</v>
      </c>
      <c r="F33" s="291">
        <f t="shared" si="7"/>
        <v>1.5499999999999998</v>
      </c>
      <c r="G33" s="291">
        <f t="shared" si="7"/>
        <v>6.0000000000000005E-2</v>
      </c>
      <c r="H33" s="291">
        <f t="shared" si="7"/>
        <v>0</v>
      </c>
      <c r="I33" s="291">
        <f t="shared" si="7"/>
        <v>0</v>
      </c>
      <c r="J33" s="291">
        <f t="shared" si="7"/>
        <v>1.4899999999999998</v>
      </c>
      <c r="K33" s="341"/>
      <c r="L33" s="342">
        <v>15</v>
      </c>
      <c r="M33" s="303"/>
      <c r="N33" s="343"/>
      <c r="O33" s="343"/>
      <c r="P33" s="343"/>
      <c r="Q33" s="343"/>
      <c r="R33" s="343"/>
      <c r="S33" s="343"/>
      <c r="T33" s="343"/>
    </row>
    <row r="34" spans="1:21" s="285" customFormat="1" ht="26.4" x14ac:dyDescent="0.3">
      <c r="A34" s="327"/>
      <c r="B34" s="345" t="s">
        <v>328</v>
      </c>
      <c r="C34" s="281" t="s">
        <v>34</v>
      </c>
      <c r="D34" s="291">
        <v>0.24</v>
      </c>
      <c r="E34" s="291"/>
      <c r="F34" s="291">
        <v>0.24</v>
      </c>
      <c r="G34" s="331"/>
      <c r="H34" s="331"/>
      <c r="I34" s="331"/>
      <c r="J34" s="291">
        <v>0.24</v>
      </c>
      <c r="K34" s="346" t="s">
        <v>329</v>
      </c>
      <c r="L34" s="347"/>
      <c r="M34" s="303" t="s">
        <v>296</v>
      </c>
      <c r="N34" s="125"/>
      <c r="O34" s="125"/>
      <c r="P34" s="125"/>
      <c r="Q34" s="125"/>
      <c r="R34" s="125"/>
      <c r="S34" s="125"/>
      <c r="T34" s="125"/>
    </row>
    <row r="35" spans="1:21" s="285" customFormat="1" ht="28.5" customHeight="1" x14ac:dyDescent="0.3">
      <c r="A35" s="327"/>
      <c r="B35" s="345" t="s">
        <v>330</v>
      </c>
      <c r="C35" s="281" t="s">
        <v>34</v>
      </c>
      <c r="D35" s="291">
        <v>0.14000000000000001</v>
      </c>
      <c r="E35" s="291"/>
      <c r="F35" s="291">
        <v>0.14000000000000001</v>
      </c>
      <c r="G35" s="331"/>
      <c r="H35" s="331"/>
      <c r="I35" s="331"/>
      <c r="J35" s="291">
        <v>0.14000000000000001</v>
      </c>
      <c r="K35" s="346" t="s">
        <v>184</v>
      </c>
      <c r="L35" s="347"/>
      <c r="M35" s="303" t="s">
        <v>296</v>
      </c>
      <c r="N35" s="125"/>
      <c r="O35" s="125"/>
      <c r="P35" s="125"/>
      <c r="Q35" s="125"/>
      <c r="R35" s="125"/>
      <c r="S35" s="125"/>
      <c r="T35" s="125"/>
    </row>
    <row r="36" spans="1:21" s="285" customFormat="1" ht="39.6" x14ac:dyDescent="0.3">
      <c r="A36" s="327"/>
      <c r="B36" s="345" t="s">
        <v>331</v>
      </c>
      <c r="C36" s="281" t="s">
        <v>34</v>
      </c>
      <c r="D36" s="291">
        <v>1.3399999999999999</v>
      </c>
      <c r="E36" s="291">
        <v>0.17</v>
      </c>
      <c r="F36" s="291">
        <v>1.17</v>
      </c>
      <c r="G36" s="291">
        <v>6.0000000000000005E-2</v>
      </c>
      <c r="H36" s="291">
        <v>0</v>
      </c>
      <c r="I36" s="291">
        <v>0</v>
      </c>
      <c r="J36" s="291">
        <v>1.1099999999999999</v>
      </c>
      <c r="K36" s="346" t="s">
        <v>504</v>
      </c>
      <c r="L36" s="347"/>
      <c r="M36" s="303" t="s">
        <v>296</v>
      </c>
      <c r="N36" s="125"/>
      <c r="O36" s="125"/>
      <c r="P36" s="125"/>
      <c r="Q36" s="125"/>
      <c r="R36" s="125"/>
      <c r="S36" s="125"/>
      <c r="T36" s="125"/>
    </row>
    <row r="37" spans="1:21" s="285" customFormat="1" ht="15.6" x14ac:dyDescent="0.3">
      <c r="A37" s="324" t="s">
        <v>332</v>
      </c>
      <c r="B37" s="320" t="s">
        <v>109</v>
      </c>
      <c r="C37" s="281"/>
      <c r="D37" s="325">
        <f>E37+F37</f>
        <v>12.98</v>
      </c>
      <c r="E37" s="325">
        <f t="shared" ref="E37:J37" si="8">SUM(E38:E39)</f>
        <v>1</v>
      </c>
      <c r="F37" s="325">
        <f t="shared" si="8"/>
        <v>11.98</v>
      </c>
      <c r="G37" s="325">
        <f t="shared" si="8"/>
        <v>0.5</v>
      </c>
      <c r="H37" s="325">
        <f t="shared" si="8"/>
        <v>0</v>
      </c>
      <c r="I37" s="325">
        <f t="shared" si="8"/>
        <v>0</v>
      </c>
      <c r="J37" s="325">
        <f t="shared" si="8"/>
        <v>11.48</v>
      </c>
      <c r="K37" s="326"/>
      <c r="L37" s="307"/>
      <c r="M37" s="308"/>
      <c r="N37" s="125"/>
      <c r="O37" s="125"/>
      <c r="P37" s="125"/>
      <c r="Q37" s="125"/>
      <c r="R37" s="125"/>
      <c r="S37" s="125"/>
      <c r="T37" s="125"/>
    </row>
    <row r="38" spans="1:21" s="285" customFormat="1" ht="30.75" customHeight="1" x14ac:dyDescent="0.3">
      <c r="A38" s="327">
        <v>1</v>
      </c>
      <c r="B38" s="348" t="s">
        <v>333</v>
      </c>
      <c r="C38" s="281" t="s">
        <v>35</v>
      </c>
      <c r="D38" s="310">
        <v>4.9800000000000004</v>
      </c>
      <c r="E38" s="310">
        <v>1</v>
      </c>
      <c r="F38" s="310">
        <v>3.98</v>
      </c>
      <c r="G38" s="310"/>
      <c r="H38" s="310"/>
      <c r="I38" s="310"/>
      <c r="J38" s="310">
        <v>3.98</v>
      </c>
      <c r="K38" s="349" t="s">
        <v>183</v>
      </c>
      <c r="L38" s="307">
        <v>16</v>
      </c>
      <c r="M38" s="303" t="s">
        <v>296</v>
      </c>
      <c r="N38" s="125"/>
      <c r="O38" s="125"/>
      <c r="P38" s="125"/>
      <c r="Q38" s="125"/>
      <c r="R38" s="125"/>
      <c r="S38" s="125"/>
      <c r="T38" s="125"/>
    </row>
    <row r="39" spans="1:21" s="285" customFormat="1" ht="38.4" customHeight="1" x14ac:dyDescent="0.3">
      <c r="A39" s="327">
        <v>2</v>
      </c>
      <c r="B39" s="340" t="s">
        <v>334</v>
      </c>
      <c r="C39" s="281" t="s">
        <v>35</v>
      </c>
      <c r="D39" s="291">
        <v>8</v>
      </c>
      <c r="E39" s="291"/>
      <c r="F39" s="313">
        <v>8</v>
      </c>
      <c r="G39" s="313">
        <v>0.5</v>
      </c>
      <c r="H39" s="313"/>
      <c r="I39" s="313"/>
      <c r="J39" s="313">
        <v>7.5</v>
      </c>
      <c r="K39" s="290" t="s">
        <v>335</v>
      </c>
      <c r="L39" s="307">
        <v>17</v>
      </c>
      <c r="M39" s="303" t="s">
        <v>296</v>
      </c>
      <c r="N39" s="125"/>
      <c r="O39" s="125"/>
      <c r="P39" s="125"/>
      <c r="Q39" s="125"/>
      <c r="R39" s="125"/>
      <c r="S39" s="125"/>
      <c r="T39" s="125"/>
    </row>
    <row r="40" spans="1:21" s="285" customFormat="1" ht="15.6" x14ac:dyDescent="0.3">
      <c r="A40" s="324" t="s">
        <v>336</v>
      </c>
      <c r="B40" s="320" t="s">
        <v>111</v>
      </c>
      <c r="C40" s="281"/>
      <c r="D40" s="325">
        <f t="shared" ref="D40:J40" si="9">D41</f>
        <v>1</v>
      </c>
      <c r="E40" s="325">
        <f t="shared" si="9"/>
        <v>0.7</v>
      </c>
      <c r="F40" s="325">
        <f t="shared" si="9"/>
        <v>0.3</v>
      </c>
      <c r="G40" s="325">
        <f t="shared" si="9"/>
        <v>0.3</v>
      </c>
      <c r="H40" s="325">
        <f t="shared" si="9"/>
        <v>0</v>
      </c>
      <c r="I40" s="325">
        <f t="shared" si="9"/>
        <v>0</v>
      </c>
      <c r="J40" s="325">
        <f t="shared" si="9"/>
        <v>0</v>
      </c>
      <c r="K40" s="326"/>
      <c r="L40" s="292"/>
      <c r="M40" s="308"/>
      <c r="N40" s="125"/>
      <c r="O40" s="125"/>
      <c r="P40" s="125"/>
      <c r="Q40" s="125"/>
      <c r="R40" s="125"/>
      <c r="S40" s="125"/>
      <c r="T40" s="125"/>
    </row>
    <row r="41" spans="1:21" s="285" customFormat="1" ht="26.4" x14ac:dyDescent="0.3">
      <c r="A41" s="308">
        <v>1</v>
      </c>
      <c r="B41" s="348" t="s">
        <v>337</v>
      </c>
      <c r="C41" s="281" t="s">
        <v>36</v>
      </c>
      <c r="D41" s="310">
        <f>E41+F41</f>
        <v>1</v>
      </c>
      <c r="E41" s="310">
        <v>0.7</v>
      </c>
      <c r="F41" s="310">
        <v>0.3</v>
      </c>
      <c r="G41" s="350">
        <v>0.3</v>
      </c>
      <c r="H41" s="351"/>
      <c r="I41" s="351"/>
      <c r="J41" s="351"/>
      <c r="K41" s="348" t="s">
        <v>338</v>
      </c>
      <c r="L41" s="292">
        <v>18</v>
      </c>
      <c r="M41" s="303" t="s">
        <v>296</v>
      </c>
      <c r="N41" s="125"/>
      <c r="O41" s="125"/>
      <c r="P41" s="125"/>
      <c r="Q41" s="125"/>
      <c r="R41" s="125"/>
      <c r="S41" s="125"/>
      <c r="T41" s="125"/>
    </row>
    <row r="42" spans="1:21" s="285" customFormat="1" ht="26.4" x14ac:dyDescent="0.3">
      <c r="A42" s="308">
        <v>2</v>
      </c>
      <c r="B42" s="352" t="s">
        <v>339</v>
      </c>
      <c r="C42" s="281" t="s">
        <v>36</v>
      </c>
      <c r="D42" s="291">
        <v>0.3</v>
      </c>
      <c r="E42" s="310"/>
      <c r="F42" s="291">
        <v>0.3</v>
      </c>
      <c r="G42" s="350"/>
      <c r="H42" s="351"/>
      <c r="I42" s="351"/>
      <c r="J42" s="291">
        <v>0.3</v>
      </c>
      <c r="K42" s="352" t="s">
        <v>340</v>
      </c>
      <c r="L42" s="327">
        <v>19</v>
      </c>
      <c r="M42" s="303" t="s">
        <v>296</v>
      </c>
      <c r="N42" s="125"/>
      <c r="O42" s="125"/>
      <c r="P42" s="125"/>
      <c r="Q42" s="125"/>
      <c r="R42" s="125"/>
      <c r="S42" s="125"/>
      <c r="T42" s="125"/>
    </row>
    <row r="43" spans="1:21" s="336" customFormat="1" ht="24" customHeight="1" x14ac:dyDescent="0.3">
      <c r="A43" s="296" t="s">
        <v>82</v>
      </c>
      <c r="B43" s="297" t="s">
        <v>87</v>
      </c>
      <c r="C43" s="353"/>
      <c r="D43" s="354">
        <f>D44</f>
        <v>1</v>
      </c>
      <c r="E43" s="354">
        <f t="shared" ref="E43:J43" si="10">E44</f>
        <v>0</v>
      </c>
      <c r="F43" s="354">
        <f t="shared" si="10"/>
        <v>1</v>
      </c>
      <c r="G43" s="354">
        <f t="shared" si="10"/>
        <v>1</v>
      </c>
      <c r="H43" s="354">
        <f t="shared" si="10"/>
        <v>0</v>
      </c>
      <c r="I43" s="354">
        <f t="shared" si="10"/>
        <v>0</v>
      </c>
      <c r="J43" s="354">
        <f t="shared" si="10"/>
        <v>0</v>
      </c>
      <c r="K43" s="297"/>
      <c r="L43" s="355"/>
      <c r="M43" s="356"/>
      <c r="N43" s="335"/>
      <c r="O43" s="335"/>
      <c r="P43" s="335"/>
      <c r="Q43" s="335"/>
      <c r="R43" s="335"/>
      <c r="S43" s="335"/>
      <c r="T43" s="335"/>
    </row>
    <row r="44" spans="1:21" s="285" customFormat="1" ht="26.4" x14ac:dyDescent="0.3">
      <c r="A44" s="281">
        <v>1</v>
      </c>
      <c r="B44" s="357" t="s">
        <v>341</v>
      </c>
      <c r="C44" s="358" t="s">
        <v>24</v>
      </c>
      <c r="D44" s="291">
        <v>1</v>
      </c>
      <c r="E44" s="302"/>
      <c r="F44" s="291">
        <v>1</v>
      </c>
      <c r="G44" s="291">
        <v>1</v>
      </c>
      <c r="H44" s="302"/>
      <c r="I44" s="302"/>
      <c r="J44" s="302"/>
      <c r="K44" s="340" t="s">
        <v>342</v>
      </c>
      <c r="L44" s="327">
        <v>20</v>
      </c>
      <c r="M44" s="303" t="s">
        <v>296</v>
      </c>
      <c r="N44" s="125"/>
      <c r="O44" s="125"/>
      <c r="P44" s="125"/>
      <c r="Q44" s="125"/>
      <c r="R44" s="125"/>
      <c r="S44" s="125"/>
      <c r="T44" s="125"/>
      <c r="U44" s="359"/>
    </row>
    <row r="45" spans="1:21" s="285" customFormat="1" ht="15.6" x14ac:dyDescent="0.3">
      <c r="A45" s="324" t="s">
        <v>84</v>
      </c>
      <c r="B45" s="320" t="s">
        <v>343</v>
      </c>
      <c r="C45" s="281"/>
      <c r="D45" s="325">
        <f t="shared" ref="D45:J45" si="11">SUM(D46:D49)</f>
        <v>11.82</v>
      </c>
      <c r="E45" s="325">
        <f t="shared" si="11"/>
        <v>1.83</v>
      </c>
      <c r="F45" s="325">
        <f t="shared" si="11"/>
        <v>9.99</v>
      </c>
      <c r="G45" s="325">
        <f t="shared" si="11"/>
        <v>9.99</v>
      </c>
      <c r="H45" s="325">
        <f t="shared" si="11"/>
        <v>0</v>
      </c>
      <c r="I45" s="325">
        <f t="shared" si="11"/>
        <v>0</v>
      </c>
      <c r="J45" s="325">
        <f t="shared" si="11"/>
        <v>0</v>
      </c>
      <c r="K45" s="326"/>
      <c r="L45" s="292"/>
      <c r="M45" s="308"/>
      <c r="N45" s="125"/>
      <c r="O45" s="125"/>
      <c r="P45" s="125"/>
      <c r="Q45" s="125"/>
      <c r="R45" s="125"/>
      <c r="S45" s="125"/>
      <c r="T45" s="125"/>
    </row>
    <row r="46" spans="1:21" s="285" customFormat="1" ht="26.4" x14ac:dyDescent="0.3">
      <c r="A46" s="327">
        <v>1</v>
      </c>
      <c r="B46" s="305" t="s">
        <v>344</v>
      </c>
      <c r="C46" s="281" t="s">
        <v>43</v>
      </c>
      <c r="D46" s="301">
        <v>1.22</v>
      </c>
      <c r="E46" s="291"/>
      <c r="F46" s="301">
        <v>1.22</v>
      </c>
      <c r="G46" s="301">
        <v>1.22</v>
      </c>
      <c r="H46" s="301"/>
      <c r="I46" s="301"/>
      <c r="J46" s="301"/>
      <c r="K46" s="305" t="s">
        <v>345</v>
      </c>
      <c r="L46" s="292">
        <v>21</v>
      </c>
      <c r="M46" s="303" t="s">
        <v>296</v>
      </c>
      <c r="N46" s="125"/>
      <c r="O46" s="125"/>
      <c r="P46" s="125"/>
      <c r="Q46" s="125"/>
      <c r="R46" s="125"/>
      <c r="S46" s="125" t="s">
        <v>346</v>
      </c>
      <c r="T46" s="125" t="s">
        <v>347</v>
      </c>
    </row>
    <row r="47" spans="1:21" s="285" customFormat="1" ht="26.4" x14ac:dyDescent="0.3">
      <c r="A47" s="327">
        <v>2</v>
      </c>
      <c r="B47" s="314" t="s">
        <v>348</v>
      </c>
      <c r="C47" s="281" t="s">
        <v>43</v>
      </c>
      <c r="D47" s="313">
        <v>3</v>
      </c>
      <c r="E47" s="360"/>
      <c r="F47" s="313">
        <v>3</v>
      </c>
      <c r="G47" s="315">
        <v>3</v>
      </c>
      <c r="H47" s="315"/>
      <c r="I47" s="315"/>
      <c r="J47" s="315"/>
      <c r="K47" s="314" t="s">
        <v>349</v>
      </c>
      <c r="L47" s="292">
        <v>22</v>
      </c>
      <c r="M47" s="303" t="s">
        <v>296</v>
      </c>
      <c r="N47" s="125"/>
      <c r="O47" s="125"/>
      <c r="P47" s="125"/>
      <c r="Q47" s="125"/>
      <c r="R47" s="125"/>
      <c r="S47" s="125" t="s">
        <v>350</v>
      </c>
      <c r="T47" s="125"/>
    </row>
    <row r="48" spans="1:21" s="285" customFormat="1" ht="20.399999999999999" customHeight="1" x14ac:dyDescent="0.3">
      <c r="A48" s="327">
        <v>3</v>
      </c>
      <c r="B48" s="290" t="s">
        <v>351</v>
      </c>
      <c r="C48" s="281" t="s">
        <v>43</v>
      </c>
      <c r="D48" s="310">
        <f>E48+F48</f>
        <v>4.5999999999999996</v>
      </c>
      <c r="E48" s="291">
        <f>1.2+0.63</f>
        <v>1.83</v>
      </c>
      <c r="F48" s="310">
        <f>G48</f>
        <v>2.77</v>
      </c>
      <c r="G48" s="310">
        <f>3.4-0.63</f>
        <v>2.77</v>
      </c>
      <c r="H48" s="310"/>
      <c r="I48" s="310"/>
      <c r="J48" s="310"/>
      <c r="K48" s="290" t="s">
        <v>352</v>
      </c>
      <c r="L48" s="292">
        <v>23</v>
      </c>
      <c r="M48" s="303" t="s">
        <v>296</v>
      </c>
      <c r="N48" s="125"/>
      <c r="O48" s="125"/>
      <c r="P48" s="125"/>
      <c r="Q48" s="125"/>
      <c r="R48" s="125"/>
      <c r="S48" s="125" t="s">
        <v>353</v>
      </c>
      <c r="T48" s="125"/>
    </row>
    <row r="49" spans="1:22" s="285" customFormat="1" ht="20.399999999999999" customHeight="1" x14ac:dyDescent="0.3">
      <c r="A49" s="327">
        <v>4</v>
      </c>
      <c r="B49" s="290" t="s">
        <v>354</v>
      </c>
      <c r="C49" s="281" t="s">
        <v>43</v>
      </c>
      <c r="D49" s="310">
        <v>3</v>
      </c>
      <c r="E49" s="339"/>
      <c r="F49" s="310">
        <v>3</v>
      </c>
      <c r="G49" s="310">
        <v>3</v>
      </c>
      <c r="H49" s="310"/>
      <c r="I49" s="310"/>
      <c r="J49" s="310"/>
      <c r="K49" s="290" t="s">
        <v>355</v>
      </c>
      <c r="L49" s="292">
        <v>24</v>
      </c>
      <c r="M49" s="303" t="s">
        <v>296</v>
      </c>
      <c r="N49" s="125"/>
      <c r="O49" s="125"/>
      <c r="P49" s="125"/>
      <c r="Q49" s="125"/>
      <c r="R49" s="125" t="s">
        <v>24</v>
      </c>
      <c r="S49" s="125"/>
      <c r="T49" s="125"/>
    </row>
    <row r="50" spans="1:22" s="285" customFormat="1" ht="15.6" x14ac:dyDescent="0.3">
      <c r="A50" s="324" t="s">
        <v>86</v>
      </c>
      <c r="B50" s="320" t="s">
        <v>356</v>
      </c>
      <c r="C50" s="281"/>
      <c r="D50" s="325">
        <f>D51</f>
        <v>0.34</v>
      </c>
      <c r="E50" s="291"/>
      <c r="F50" s="325">
        <f>F51</f>
        <v>0.34</v>
      </c>
      <c r="G50" s="325">
        <f>G51</f>
        <v>0.34</v>
      </c>
      <c r="H50" s="325">
        <f>H51</f>
        <v>0</v>
      </c>
      <c r="I50" s="325">
        <f>I51</f>
        <v>0</v>
      </c>
      <c r="J50" s="325">
        <f>J51</f>
        <v>0</v>
      </c>
      <c r="K50" s="326"/>
      <c r="L50" s="292"/>
      <c r="M50" s="308"/>
      <c r="N50" s="125"/>
      <c r="O50" s="125"/>
      <c r="P50" s="125"/>
      <c r="Q50" s="125"/>
      <c r="R50" s="125"/>
      <c r="S50" s="125"/>
      <c r="T50" s="125"/>
    </row>
    <row r="51" spans="1:22" s="285" customFormat="1" ht="26.4" x14ac:dyDescent="0.3">
      <c r="A51" s="327">
        <v>1</v>
      </c>
      <c r="B51" s="305" t="s">
        <v>357</v>
      </c>
      <c r="C51" s="281" t="s">
        <v>44</v>
      </c>
      <c r="D51" s="301">
        <v>0.34</v>
      </c>
      <c r="E51" s="313"/>
      <c r="F51" s="301">
        <v>0.34</v>
      </c>
      <c r="G51" s="301">
        <v>0.34</v>
      </c>
      <c r="H51" s="301"/>
      <c r="I51" s="301"/>
      <c r="J51" s="301"/>
      <c r="K51" s="328" t="s">
        <v>358</v>
      </c>
      <c r="L51" s="281">
        <v>25</v>
      </c>
      <c r="M51" s="303" t="s">
        <v>296</v>
      </c>
      <c r="N51" s="125"/>
      <c r="O51" s="125"/>
      <c r="P51" s="125"/>
      <c r="Q51" s="125"/>
      <c r="R51" s="125"/>
      <c r="S51" s="125" t="s">
        <v>359</v>
      </c>
      <c r="T51" s="125"/>
    </row>
    <row r="52" spans="1:22" s="285" customFormat="1" ht="15.6" x14ac:dyDescent="0.3">
      <c r="A52" s="324" t="s">
        <v>88</v>
      </c>
      <c r="B52" s="320" t="s">
        <v>360</v>
      </c>
      <c r="C52" s="281"/>
      <c r="D52" s="325">
        <f t="shared" ref="D52:J52" si="12">SUM(D53:D54)</f>
        <v>16.350000000000001</v>
      </c>
      <c r="E52" s="325">
        <f t="shared" si="12"/>
        <v>0</v>
      </c>
      <c r="F52" s="325">
        <f t="shared" si="12"/>
        <v>16.350000000000001</v>
      </c>
      <c r="G52" s="325">
        <f t="shared" si="12"/>
        <v>0</v>
      </c>
      <c r="H52" s="325">
        <f t="shared" si="12"/>
        <v>5.85</v>
      </c>
      <c r="I52" s="325">
        <f t="shared" si="12"/>
        <v>0</v>
      </c>
      <c r="J52" s="325">
        <f t="shared" si="12"/>
        <v>10.5</v>
      </c>
      <c r="K52" s="326"/>
      <c r="L52" s="307"/>
      <c r="M52" s="323"/>
      <c r="N52" s="125"/>
      <c r="O52" s="125"/>
      <c r="P52" s="125"/>
      <c r="Q52" s="125"/>
      <c r="R52" s="125"/>
      <c r="S52" s="125"/>
      <c r="T52" s="125"/>
    </row>
    <row r="53" spans="1:22" s="285" customFormat="1" ht="26.4" x14ac:dyDescent="0.3">
      <c r="A53" s="327">
        <v>1</v>
      </c>
      <c r="B53" s="305" t="s">
        <v>361</v>
      </c>
      <c r="C53" s="281" t="s">
        <v>47</v>
      </c>
      <c r="D53" s="350">
        <f>E53+F53</f>
        <v>4.3</v>
      </c>
      <c r="E53" s="291"/>
      <c r="F53" s="350">
        <f>SUM(G53:J53)</f>
        <v>4.3</v>
      </c>
      <c r="G53" s="350"/>
      <c r="H53" s="350">
        <v>2.5</v>
      </c>
      <c r="I53" s="350"/>
      <c r="J53" s="350">
        <v>1.8</v>
      </c>
      <c r="K53" s="361" t="s">
        <v>362</v>
      </c>
      <c r="L53" s="307">
        <v>26</v>
      </c>
      <c r="M53" s="303" t="s">
        <v>296</v>
      </c>
      <c r="N53" s="125"/>
      <c r="O53" s="125"/>
      <c r="P53" s="125"/>
      <c r="Q53" s="125"/>
      <c r="R53" s="125"/>
      <c r="S53" s="125" t="s">
        <v>363</v>
      </c>
      <c r="T53" s="125" t="s">
        <v>364</v>
      </c>
    </row>
    <row r="54" spans="1:22" s="285" customFormat="1" ht="26.4" x14ac:dyDescent="0.3">
      <c r="A54" s="281">
        <v>3</v>
      </c>
      <c r="B54" s="340" t="s">
        <v>424</v>
      </c>
      <c r="C54" s="347" t="s">
        <v>47</v>
      </c>
      <c r="D54" s="339">
        <v>12.05</v>
      </c>
      <c r="E54" s="339"/>
      <c r="F54" s="339">
        <v>12.05</v>
      </c>
      <c r="G54" s="339"/>
      <c r="H54" s="339">
        <v>3.35</v>
      </c>
      <c r="I54" s="339"/>
      <c r="J54" s="339">
        <v>8.6999999999999993</v>
      </c>
      <c r="K54" s="362" t="s">
        <v>425</v>
      </c>
      <c r="L54" s="292">
        <v>53</v>
      </c>
      <c r="M54" s="303" t="s">
        <v>296</v>
      </c>
      <c r="N54" s="125"/>
      <c r="O54" s="125"/>
      <c r="P54" s="125"/>
      <c r="Q54" s="125"/>
      <c r="R54" s="125"/>
      <c r="S54" s="125" t="s">
        <v>426</v>
      </c>
      <c r="T54" s="125"/>
    </row>
    <row r="55" spans="1:22" s="285" customFormat="1" ht="15.6" x14ac:dyDescent="0.3">
      <c r="A55" s="296" t="s">
        <v>90</v>
      </c>
      <c r="B55" s="297" t="s">
        <v>139</v>
      </c>
      <c r="C55" s="281"/>
      <c r="D55" s="295">
        <f t="shared" ref="D55:J55" si="13">D56</f>
        <v>0.18</v>
      </c>
      <c r="E55" s="295">
        <f t="shared" si="13"/>
        <v>0</v>
      </c>
      <c r="F55" s="295">
        <f t="shared" si="13"/>
        <v>0.18</v>
      </c>
      <c r="G55" s="295">
        <f t="shared" si="13"/>
        <v>0</v>
      </c>
      <c r="H55" s="295">
        <f t="shared" si="13"/>
        <v>0</v>
      </c>
      <c r="I55" s="295">
        <f t="shared" si="13"/>
        <v>0</v>
      </c>
      <c r="J55" s="295">
        <f t="shared" si="13"/>
        <v>0.18</v>
      </c>
      <c r="K55" s="306"/>
      <c r="L55" s="292"/>
      <c r="M55" s="347"/>
      <c r="N55" s="125"/>
      <c r="O55" s="125"/>
      <c r="P55" s="125"/>
      <c r="Q55" s="125"/>
      <c r="R55" s="125"/>
      <c r="S55" s="125"/>
      <c r="T55" s="125"/>
    </row>
    <row r="56" spans="1:22" s="285" customFormat="1" ht="26.4" x14ac:dyDescent="0.3">
      <c r="A56" s="309">
        <v>1</v>
      </c>
      <c r="B56" s="314" t="s">
        <v>367</v>
      </c>
      <c r="C56" s="281" t="s">
        <v>50</v>
      </c>
      <c r="D56" s="313">
        <v>0.18</v>
      </c>
      <c r="E56" s="339"/>
      <c r="F56" s="313">
        <v>0.18</v>
      </c>
      <c r="G56" s="316"/>
      <c r="H56" s="316"/>
      <c r="I56" s="316"/>
      <c r="J56" s="316">
        <v>0.18</v>
      </c>
      <c r="K56" s="363" t="s">
        <v>368</v>
      </c>
      <c r="L56" s="292">
        <v>28</v>
      </c>
      <c r="M56" s="303" t="s">
        <v>296</v>
      </c>
      <c r="N56" s="125"/>
      <c r="O56" s="125"/>
      <c r="P56" s="125"/>
      <c r="Q56" s="125"/>
      <c r="R56" s="125"/>
      <c r="S56" s="125"/>
      <c r="T56" s="125"/>
    </row>
    <row r="57" spans="1:22" s="285" customFormat="1" ht="15.6" x14ac:dyDescent="0.3">
      <c r="A57" s="353" t="s">
        <v>92</v>
      </c>
      <c r="B57" s="297" t="s">
        <v>428</v>
      </c>
      <c r="C57" s="279"/>
      <c r="D57" s="364">
        <f>D58</f>
        <v>15</v>
      </c>
      <c r="E57" s="364">
        <f t="shared" ref="E57:J57" si="14">E58</f>
        <v>0</v>
      </c>
      <c r="F57" s="364">
        <f t="shared" si="14"/>
        <v>15</v>
      </c>
      <c r="G57" s="364">
        <f t="shared" si="14"/>
        <v>0</v>
      </c>
      <c r="H57" s="364">
        <f t="shared" si="14"/>
        <v>0</v>
      </c>
      <c r="I57" s="364">
        <f t="shared" si="14"/>
        <v>0</v>
      </c>
      <c r="J57" s="364">
        <f t="shared" si="14"/>
        <v>15</v>
      </c>
      <c r="K57" s="320"/>
      <c r="L57" s="292"/>
      <c r="M57" s="353"/>
      <c r="N57" s="125"/>
      <c r="O57" s="125"/>
      <c r="P57" s="125"/>
      <c r="Q57" s="125"/>
      <c r="R57" s="125"/>
      <c r="S57" s="125"/>
      <c r="T57" s="125"/>
    </row>
    <row r="58" spans="1:22" s="285" customFormat="1" ht="26.4" x14ac:dyDescent="0.3">
      <c r="A58" s="281">
        <v>1</v>
      </c>
      <c r="B58" s="365" t="s">
        <v>429</v>
      </c>
      <c r="C58" s="347" t="s">
        <v>48</v>
      </c>
      <c r="D58" s="366">
        <v>15</v>
      </c>
      <c r="E58" s="366"/>
      <c r="F58" s="366">
        <v>15</v>
      </c>
      <c r="G58" s="366"/>
      <c r="H58" s="366"/>
      <c r="I58" s="366"/>
      <c r="J58" s="366">
        <v>15</v>
      </c>
      <c r="K58" s="367" t="s">
        <v>430</v>
      </c>
      <c r="L58" s="292">
        <v>55</v>
      </c>
      <c r="M58" s="303" t="s">
        <v>296</v>
      </c>
      <c r="N58" s="125"/>
      <c r="O58" s="125"/>
      <c r="P58" s="125"/>
      <c r="Q58" s="125"/>
      <c r="R58" s="125"/>
      <c r="S58" s="125" t="s">
        <v>431</v>
      </c>
      <c r="T58" s="125"/>
    </row>
    <row r="59" spans="1:22" s="285" customFormat="1" ht="15.6" x14ac:dyDescent="0.3">
      <c r="A59" s="353" t="s">
        <v>116</v>
      </c>
      <c r="B59" s="320" t="s">
        <v>140</v>
      </c>
      <c r="C59" s="353"/>
      <c r="D59" s="354">
        <f>D60</f>
        <v>1.91</v>
      </c>
      <c r="E59" s="354">
        <f t="shared" ref="E59:J59" si="15">E60</f>
        <v>0</v>
      </c>
      <c r="F59" s="354">
        <f t="shared" si="15"/>
        <v>1.91</v>
      </c>
      <c r="G59" s="354">
        <f t="shared" si="15"/>
        <v>0</v>
      </c>
      <c r="H59" s="354">
        <f t="shared" si="15"/>
        <v>1</v>
      </c>
      <c r="I59" s="354">
        <f t="shared" si="15"/>
        <v>0</v>
      </c>
      <c r="J59" s="354">
        <f t="shared" si="15"/>
        <v>0.91</v>
      </c>
      <c r="K59" s="368"/>
      <c r="L59" s="292"/>
      <c r="M59" s="281"/>
      <c r="N59" s="125"/>
      <c r="O59" s="125"/>
      <c r="P59" s="125"/>
      <c r="Q59" s="125"/>
      <c r="R59" s="125"/>
      <c r="S59" s="125"/>
      <c r="T59" s="125"/>
    </row>
    <row r="60" spans="1:22" s="285" customFormat="1" ht="25.95" customHeight="1" x14ac:dyDescent="0.3">
      <c r="A60" s="281">
        <v>1</v>
      </c>
      <c r="B60" s="369" t="s">
        <v>432</v>
      </c>
      <c r="C60" s="370" t="s">
        <v>51</v>
      </c>
      <c r="D60" s="339">
        <v>1.91</v>
      </c>
      <c r="E60" s="339"/>
      <c r="F60" s="339">
        <v>1.91</v>
      </c>
      <c r="G60" s="339"/>
      <c r="H60" s="339">
        <v>1</v>
      </c>
      <c r="I60" s="339"/>
      <c r="J60" s="339">
        <v>0.91</v>
      </c>
      <c r="K60" s="367" t="s">
        <v>377</v>
      </c>
      <c r="L60" s="292">
        <v>56</v>
      </c>
      <c r="M60" s="303" t="s">
        <v>296</v>
      </c>
      <c r="N60" s="125"/>
      <c r="O60" s="125"/>
      <c r="P60" s="125"/>
      <c r="Q60" s="125"/>
      <c r="R60" s="369" t="s">
        <v>433</v>
      </c>
      <c r="S60" s="125"/>
      <c r="T60" s="125"/>
    </row>
    <row r="61" spans="1:22" s="336" customFormat="1" ht="20.399999999999999" customHeight="1" x14ac:dyDescent="0.3">
      <c r="A61" s="319" t="s">
        <v>369</v>
      </c>
      <c r="B61" s="293" t="s">
        <v>370</v>
      </c>
      <c r="C61" s="371"/>
      <c r="D61" s="364">
        <f>D62+D64+D72+D75+D78+D94+D96</f>
        <v>29.910000000000004</v>
      </c>
      <c r="E61" s="364">
        <f t="shared" ref="E61:J61" si="16">E62+E64+E72+E75+E78+E94</f>
        <v>0.56000000000000005</v>
      </c>
      <c r="F61" s="364">
        <f t="shared" si="16"/>
        <v>29.330000000000005</v>
      </c>
      <c r="G61" s="364">
        <f t="shared" si="16"/>
        <v>12.229999999999999</v>
      </c>
      <c r="H61" s="364">
        <f t="shared" si="16"/>
        <v>0</v>
      </c>
      <c r="I61" s="364">
        <f t="shared" si="16"/>
        <v>0</v>
      </c>
      <c r="J61" s="364">
        <f t="shared" si="16"/>
        <v>17.46</v>
      </c>
      <c r="K61" s="293"/>
      <c r="L61" s="292"/>
      <c r="M61" s="279"/>
      <c r="N61" s="335"/>
      <c r="O61" s="335"/>
      <c r="P61" s="335"/>
      <c r="Q61" s="335"/>
      <c r="R61" s="335"/>
      <c r="S61" s="335"/>
      <c r="T61" s="335"/>
    </row>
    <row r="62" spans="1:22" s="285" customFormat="1" ht="15.6" x14ac:dyDescent="0.3">
      <c r="A62" s="372" t="s">
        <v>301</v>
      </c>
      <c r="B62" s="373" t="s">
        <v>74</v>
      </c>
      <c r="C62" s="374"/>
      <c r="D62" s="375">
        <f t="shared" ref="D62:J62" si="17">SUM(D63:D63)</f>
        <v>3</v>
      </c>
      <c r="E62" s="375">
        <f t="shared" si="17"/>
        <v>0</v>
      </c>
      <c r="F62" s="375">
        <f t="shared" si="17"/>
        <v>3</v>
      </c>
      <c r="G62" s="375">
        <f t="shared" si="17"/>
        <v>0</v>
      </c>
      <c r="H62" s="375">
        <f t="shared" si="17"/>
        <v>0</v>
      </c>
      <c r="I62" s="375">
        <f t="shared" si="17"/>
        <v>0</v>
      </c>
      <c r="J62" s="375">
        <f t="shared" si="17"/>
        <v>3</v>
      </c>
      <c r="K62" s="373"/>
      <c r="L62" s="307"/>
      <c r="M62" s="355"/>
      <c r="N62" s="125"/>
      <c r="O62" s="125"/>
      <c r="P62" s="125"/>
      <c r="Q62" s="125"/>
      <c r="R62" s="125"/>
      <c r="S62" s="125"/>
      <c r="T62" s="125"/>
    </row>
    <row r="63" spans="1:22" s="285" customFormat="1" ht="39.6" x14ac:dyDescent="0.3">
      <c r="A63" s="281">
        <v>1</v>
      </c>
      <c r="B63" s="305" t="s">
        <v>371</v>
      </c>
      <c r="C63" s="281" t="s">
        <v>17</v>
      </c>
      <c r="D63" s="366">
        <v>3</v>
      </c>
      <c r="E63" s="287"/>
      <c r="F63" s="366">
        <v>3</v>
      </c>
      <c r="G63" s="366"/>
      <c r="H63" s="366"/>
      <c r="I63" s="366"/>
      <c r="J63" s="366">
        <v>3</v>
      </c>
      <c r="K63" s="290" t="s">
        <v>300</v>
      </c>
      <c r="L63" s="342">
        <v>29</v>
      </c>
      <c r="M63" s="303" t="s">
        <v>505</v>
      </c>
      <c r="N63" s="125"/>
      <c r="O63" s="125"/>
      <c r="P63" s="125"/>
      <c r="Q63" s="125"/>
      <c r="R63" s="305" t="s">
        <v>372</v>
      </c>
      <c r="S63" s="125"/>
      <c r="T63" s="125">
        <v>8</v>
      </c>
      <c r="U63" s="336"/>
      <c r="V63" s="336"/>
    </row>
    <row r="64" spans="1:22" s="285" customFormat="1" ht="19.95" customHeight="1" x14ac:dyDescent="0.3">
      <c r="A64" s="353" t="s">
        <v>308</v>
      </c>
      <c r="B64" s="320" t="s">
        <v>87</v>
      </c>
      <c r="C64" s="353"/>
      <c r="D64" s="287">
        <f t="shared" ref="D64:J64" si="18">SUM(D65:D71)</f>
        <v>13.870000000000001</v>
      </c>
      <c r="E64" s="287">
        <f t="shared" si="18"/>
        <v>0</v>
      </c>
      <c r="F64" s="287">
        <f t="shared" si="18"/>
        <v>13.88</v>
      </c>
      <c r="G64" s="287">
        <f t="shared" si="18"/>
        <v>9.6999999999999993</v>
      </c>
      <c r="H64" s="287">
        <f t="shared" si="18"/>
        <v>0</v>
      </c>
      <c r="I64" s="287">
        <f t="shared" si="18"/>
        <v>0</v>
      </c>
      <c r="J64" s="287">
        <f t="shared" si="18"/>
        <v>4.4399999999999995</v>
      </c>
      <c r="K64" s="320"/>
      <c r="L64" s="342"/>
      <c r="M64" s="376"/>
      <c r="N64" s="125"/>
      <c r="O64" s="125"/>
      <c r="P64" s="125"/>
      <c r="Q64" s="125"/>
      <c r="R64" s="125"/>
      <c r="S64" s="125"/>
      <c r="T64" s="125"/>
    </row>
    <row r="65" spans="1:21" s="285" customFormat="1" ht="39.6" x14ac:dyDescent="0.3">
      <c r="A65" s="281">
        <v>1</v>
      </c>
      <c r="B65" s="305" t="s">
        <v>373</v>
      </c>
      <c r="C65" s="377" t="s">
        <v>24</v>
      </c>
      <c r="D65" s="360">
        <v>1.08</v>
      </c>
      <c r="E65" s="360"/>
      <c r="F65" s="360">
        <v>1.08</v>
      </c>
      <c r="G65" s="360"/>
      <c r="H65" s="360"/>
      <c r="I65" s="360"/>
      <c r="J65" s="360">
        <v>1.08</v>
      </c>
      <c r="K65" s="378" t="s">
        <v>374</v>
      </c>
      <c r="L65" s="379">
        <v>30</v>
      </c>
      <c r="M65" s="303" t="s">
        <v>505</v>
      </c>
      <c r="N65" s="125"/>
      <c r="O65" s="125"/>
      <c r="P65" s="125"/>
      <c r="Q65" s="125"/>
      <c r="R65" s="125"/>
      <c r="S65" s="125" t="s">
        <v>375</v>
      </c>
      <c r="T65" s="125"/>
    </row>
    <row r="66" spans="1:21" s="285" customFormat="1" ht="31.5" customHeight="1" x14ac:dyDescent="0.3">
      <c r="A66" s="281">
        <v>2</v>
      </c>
      <c r="B66" s="340" t="s">
        <v>376</v>
      </c>
      <c r="C66" s="377" t="s">
        <v>24</v>
      </c>
      <c r="D66" s="360">
        <v>1.3</v>
      </c>
      <c r="E66" s="360"/>
      <c r="F66" s="360">
        <v>1.3</v>
      </c>
      <c r="G66" s="360"/>
      <c r="H66" s="380"/>
      <c r="I66" s="380"/>
      <c r="J66" s="360">
        <v>1.3</v>
      </c>
      <c r="K66" s="378" t="s">
        <v>377</v>
      </c>
      <c r="L66" s="379">
        <v>31</v>
      </c>
      <c r="M66" s="303" t="s">
        <v>505</v>
      </c>
      <c r="N66" s="125"/>
      <c r="O66" s="125" t="s">
        <v>378</v>
      </c>
      <c r="P66" s="125"/>
      <c r="Q66" s="125"/>
      <c r="R66" s="125"/>
      <c r="S66" s="125" t="s">
        <v>379</v>
      </c>
      <c r="T66" s="125"/>
    </row>
    <row r="67" spans="1:21" s="285" customFormat="1" ht="39.6" x14ac:dyDescent="0.3">
      <c r="A67" s="281">
        <v>3</v>
      </c>
      <c r="B67" s="340" t="s">
        <v>380</v>
      </c>
      <c r="C67" s="377" t="s">
        <v>24</v>
      </c>
      <c r="D67" s="360">
        <v>1.26</v>
      </c>
      <c r="E67" s="360"/>
      <c r="F67" s="360">
        <v>1.26</v>
      </c>
      <c r="G67" s="360"/>
      <c r="H67" s="360"/>
      <c r="I67" s="360"/>
      <c r="J67" s="360">
        <v>1.26</v>
      </c>
      <c r="K67" s="378" t="s">
        <v>381</v>
      </c>
      <c r="L67" s="379">
        <v>32</v>
      </c>
      <c r="M67" s="303" t="s">
        <v>505</v>
      </c>
      <c r="N67" s="125"/>
      <c r="O67" s="125" t="s">
        <v>378</v>
      </c>
      <c r="P67" s="125"/>
      <c r="Q67" s="125"/>
      <c r="R67" s="125"/>
      <c r="S67" s="125" t="s">
        <v>379</v>
      </c>
      <c r="T67" s="125"/>
    </row>
    <row r="68" spans="1:21" s="285" customFormat="1" ht="39.6" x14ac:dyDescent="0.3">
      <c r="A68" s="281">
        <v>4</v>
      </c>
      <c r="B68" s="340" t="s">
        <v>382</v>
      </c>
      <c r="C68" s="347" t="s">
        <v>24</v>
      </c>
      <c r="D68" s="381">
        <v>5</v>
      </c>
      <c r="E68" s="366"/>
      <c r="F68" s="366">
        <v>5</v>
      </c>
      <c r="G68" s="366">
        <v>5</v>
      </c>
      <c r="H68" s="366"/>
      <c r="I68" s="366"/>
      <c r="J68" s="366"/>
      <c r="K68" s="290" t="s">
        <v>342</v>
      </c>
      <c r="L68" s="379">
        <v>33</v>
      </c>
      <c r="M68" s="303" t="s">
        <v>505</v>
      </c>
      <c r="N68" s="125"/>
      <c r="O68" s="125"/>
      <c r="P68" s="125"/>
      <c r="Q68" s="125"/>
      <c r="R68" s="125"/>
      <c r="S68" s="125" t="s">
        <v>383</v>
      </c>
      <c r="T68" s="125">
        <v>1</v>
      </c>
    </row>
    <row r="69" spans="1:21" s="285" customFormat="1" ht="39.6" x14ac:dyDescent="0.3">
      <c r="A69" s="281">
        <v>5</v>
      </c>
      <c r="B69" s="340" t="s">
        <v>384</v>
      </c>
      <c r="C69" s="347" t="s">
        <v>24</v>
      </c>
      <c r="D69" s="382">
        <v>0.5</v>
      </c>
      <c r="E69" s="302"/>
      <c r="F69" s="382">
        <v>0.5</v>
      </c>
      <c r="G69" s="302"/>
      <c r="H69" s="302"/>
      <c r="I69" s="302"/>
      <c r="J69" s="302">
        <v>0.5</v>
      </c>
      <c r="K69" s="340" t="s">
        <v>385</v>
      </c>
      <c r="L69" s="379">
        <v>34</v>
      </c>
      <c r="M69" s="303" t="s">
        <v>505</v>
      </c>
      <c r="N69" s="125"/>
      <c r="O69" s="125"/>
      <c r="P69" s="125"/>
      <c r="Q69" s="125"/>
      <c r="R69" s="125"/>
      <c r="S69" s="125"/>
      <c r="T69" s="125">
        <v>8</v>
      </c>
    </row>
    <row r="70" spans="1:21" s="285" customFormat="1" ht="39.6" x14ac:dyDescent="0.3">
      <c r="A70" s="281">
        <v>6</v>
      </c>
      <c r="B70" s="305" t="s">
        <v>386</v>
      </c>
      <c r="C70" s="358" t="s">
        <v>24</v>
      </c>
      <c r="D70" s="302">
        <v>4.2300000000000004</v>
      </c>
      <c r="E70" s="302"/>
      <c r="F70" s="302">
        <v>4.24</v>
      </c>
      <c r="G70" s="302">
        <v>4.2</v>
      </c>
      <c r="H70" s="302"/>
      <c r="I70" s="302"/>
      <c r="J70" s="302">
        <v>0.3</v>
      </c>
      <c r="K70" s="290" t="s">
        <v>387</v>
      </c>
      <c r="L70" s="379">
        <v>35</v>
      </c>
      <c r="M70" s="303" t="s">
        <v>505</v>
      </c>
      <c r="N70" s="125"/>
      <c r="O70" s="125"/>
      <c r="P70" s="125"/>
      <c r="Q70" s="125"/>
      <c r="R70" s="125"/>
      <c r="S70" s="125" t="s">
        <v>388</v>
      </c>
      <c r="T70" s="125"/>
    </row>
    <row r="71" spans="1:21" s="285" customFormat="1" ht="39.6" x14ac:dyDescent="0.3">
      <c r="A71" s="281">
        <v>7</v>
      </c>
      <c r="B71" s="305" t="s">
        <v>389</v>
      </c>
      <c r="C71" s="358" t="s">
        <v>24</v>
      </c>
      <c r="D71" s="302">
        <v>0.5</v>
      </c>
      <c r="E71" s="302"/>
      <c r="F71" s="302">
        <v>0.5</v>
      </c>
      <c r="G71" s="302">
        <v>0.5</v>
      </c>
      <c r="H71" s="302"/>
      <c r="I71" s="302"/>
      <c r="J71" s="302"/>
      <c r="K71" s="290" t="s">
        <v>387</v>
      </c>
      <c r="L71" s="379">
        <v>36</v>
      </c>
      <c r="M71" s="303" t="s">
        <v>505</v>
      </c>
      <c r="N71" s="125"/>
      <c r="O71" s="125"/>
      <c r="P71" s="125"/>
      <c r="Q71" s="125"/>
      <c r="R71" s="125"/>
      <c r="S71" s="125"/>
      <c r="T71" s="125"/>
    </row>
    <row r="72" spans="1:21" s="285" customFormat="1" ht="15.6" x14ac:dyDescent="0.3">
      <c r="A72" s="353" t="s">
        <v>310</v>
      </c>
      <c r="B72" s="320" t="s">
        <v>89</v>
      </c>
      <c r="C72" s="371"/>
      <c r="D72" s="354">
        <f>SUM(D73:D74)</f>
        <v>3</v>
      </c>
      <c r="E72" s="354">
        <f>SUM(E73:E73)</f>
        <v>0</v>
      </c>
      <c r="F72" s="354">
        <f>SUM(F73:F74)</f>
        <v>3</v>
      </c>
      <c r="G72" s="354">
        <f>SUM(G73:G74)</f>
        <v>0</v>
      </c>
      <c r="H72" s="354">
        <f>SUM(H73:H74)</f>
        <v>0</v>
      </c>
      <c r="I72" s="354">
        <f>SUM(I73:I74)</f>
        <v>0</v>
      </c>
      <c r="J72" s="354">
        <f>SUM(J73:J74)</f>
        <v>3</v>
      </c>
      <c r="K72" s="383"/>
      <c r="L72" s="292"/>
      <c r="M72" s="353"/>
      <c r="N72" s="125"/>
      <c r="O72" s="125"/>
      <c r="P72" s="125"/>
      <c r="Q72" s="125"/>
      <c r="R72" s="125"/>
      <c r="S72" s="125"/>
      <c r="T72" s="125"/>
    </row>
    <row r="73" spans="1:21" s="285" customFormat="1" ht="26.4" x14ac:dyDescent="0.3">
      <c r="A73" s="327">
        <v>1</v>
      </c>
      <c r="B73" s="305" t="s">
        <v>390</v>
      </c>
      <c r="C73" s="281" t="s">
        <v>25</v>
      </c>
      <c r="D73" s="301">
        <v>1</v>
      </c>
      <c r="E73" s="291"/>
      <c r="F73" s="301">
        <v>1</v>
      </c>
      <c r="G73" s="301"/>
      <c r="H73" s="301"/>
      <c r="I73" s="301"/>
      <c r="J73" s="301">
        <v>1</v>
      </c>
      <c r="K73" s="290" t="s">
        <v>300</v>
      </c>
      <c r="L73" s="307">
        <v>37</v>
      </c>
      <c r="M73" s="303" t="s">
        <v>296</v>
      </c>
      <c r="N73" s="125"/>
      <c r="O73" s="125"/>
      <c r="P73" s="125"/>
      <c r="Q73" s="125"/>
      <c r="R73" s="125"/>
      <c r="S73" s="125"/>
      <c r="T73" s="125">
        <v>7</v>
      </c>
    </row>
    <row r="74" spans="1:21" s="285" customFormat="1" ht="39.6" x14ac:dyDescent="0.3">
      <c r="A74" s="281">
        <v>2</v>
      </c>
      <c r="B74" s="357" t="s">
        <v>391</v>
      </c>
      <c r="C74" s="377" t="s">
        <v>25</v>
      </c>
      <c r="D74" s="291">
        <v>2</v>
      </c>
      <c r="E74" s="291"/>
      <c r="F74" s="313">
        <v>2</v>
      </c>
      <c r="G74" s="291"/>
      <c r="H74" s="291"/>
      <c r="I74" s="291"/>
      <c r="J74" s="313">
        <v>2</v>
      </c>
      <c r="K74" s="340" t="s">
        <v>392</v>
      </c>
      <c r="L74" s="327">
        <v>38</v>
      </c>
      <c r="M74" s="303" t="s">
        <v>505</v>
      </c>
      <c r="N74" s="125"/>
      <c r="O74" s="125"/>
      <c r="P74" s="125"/>
      <c r="Q74" s="125"/>
      <c r="R74" s="125"/>
      <c r="S74" s="125"/>
      <c r="T74" s="125"/>
      <c r="U74" s="359"/>
    </row>
    <row r="75" spans="1:21" s="285" customFormat="1" ht="15.6" x14ac:dyDescent="0.3">
      <c r="A75" s="353" t="s">
        <v>393</v>
      </c>
      <c r="B75" s="293" t="s">
        <v>123</v>
      </c>
      <c r="C75" s="384"/>
      <c r="D75" s="287">
        <f t="shared" ref="D75:J75" si="19">SUM(D76:D77)</f>
        <v>0.77</v>
      </c>
      <c r="E75" s="287">
        <f t="shared" si="19"/>
        <v>0.1</v>
      </c>
      <c r="F75" s="287">
        <f t="shared" si="19"/>
        <v>0.67</v>
      </c>
      <c r="G75" s="287">
        <f t="shared" si="19"/>
        <v>0</v>
      </c>
      <c r="H75" s="287">
        <f t="shared" si="19"/>
        <v>0</v>
      </c>
      <c r="I75" s="287">
        <f t="shared" si="19"/>
        <v>0</v>
      </c>
      <c r="J75" s="287">
        <f t="shared" si="19"/>
        <v>0.73</v>
      </c>
      <c r="K75" s="385"/>
      <c r="L75" s="342"/>
      <c r="M75" s="376"/>
      <c r="N75" s="125"/>
      <c r="O75" s="125"/>
      <c r="P75" s="125"/>
      <c r="Q75" s="125"/>
      <c r="R75" s="125"/>
      <c r="S75" s="125"/>
      <c r="T75" s="125"/>
    </row>
    <row r="76" spans="1:21" s="336" customFormat="1" ht="37.5" customHeight="1" x14ac:dyDescent="0.3">
      <c r="A76" s="281">
        <v>1</v>
      </c>
      <c r="B76" s="340" t="s">
        <v>401</v>
      </c>
      <c r="C76" s="347" t="s">
        <v>42</v>
      </c>
      <c r="D76" s="339">
        <v>0.27</v>
      </c>
      <c r="E76" s="339">
        <f>0.04+0.06</f>
        <v>0.1</v>
      </c>
      <c r="F76" s="339">
        <f>0.23-0.06</f>
        <v>0.17</v>
      </c>
      <c r="G76" s="339"/>
      <c r="H76" s="339"/>
      <c r="I76" s="339"/>
      <c r="J76" s="339">
        <v>0.23</v>
      </c>
      <c r="K76" s="340" t="s">
        <v>188</v>
      </c>
      <c r="L76" s="292">
        <v>42</v>
      </c>
      <c r="M76" s="303" t="s">
        <v>505</v>
      </c>
      <c r="N76" s="335"/>
      <c r="O76" s="335"/>
      <c r="P76" s="335"/>
      <c r="Q76" s="335"/>
      <c r="R76" s="335"/>
      <c r="S76" s="335" t="s">
        <v>402</v>
      </c>
      <c r="T76" s="335"/>
    </row>
    <row r="77" spans="1:21" s="285" customFormat="1" ht="15.6" x14ac:dyDescent="0.3">
      <c r="A77" s="281">
        <v>2</v>
      </c>
      <c r="B77" s="340" t="s">
        <v>403</v>
      </c>
      <c r="C77" s="347" t="s">
        <v>42</v>
      </c>
      <c r="D77" s="339">
        <v>0.5</v>
      </c>
      <c r="E77" s="339"/>
      <c r="F77" s="339">
        <v>0.5</v>
      </c>
      <c r="G77" s="339"/>
      <c r="H77" s="339"/>
      <c r="I77" s="339"/>
      <c r="J77" s="339">
        <v>0.5</v>
      </c>
      <c r="K77" s="340" t="s">
        <v>188</v>
      </c>
      <c r="L77" s="386">
        <v>43</v>
      </c>
      <c r="M77" s="289"/>
      <c r="N77" s="125"/>
      <c r="O77" s="125"/>
      <c r="P77" s="125"/>
      <c r="Q77" s="125"/>
      <c r="R77" s="125"/>
      <c r="S77" s="125"/>
      <c r="T77" s="125"/>
    </row>
    <row r="78" spans="1:21" s="285" customFormat="1" ht="16.5" customHeight="1" x14ac:dyDescent="0.3">
      <c r="A78" s="353" t="s">
        <v>400</v>
      </c>
      <c r="B78" s="293" t="s">
        <v>125</v>
      </c>
      <c r="C78" s="279"/>
      <c r="D78" s="364">
        <f t="shared" ref="D78:J78" si="20">SUM(D79:D88)</f>
        <v>9.2100000000000009</v>
      </c>
      <c r="E78" s="364">
        <f t="shared" si="20"/>
        <v>0.46</v>
      </c>
      <c r="F78" s="364">
        <f t="shared" si="20"/>
        <v>8.75</v>
      </c>
      <c r="G78" s="364">
        <f t="shared" si="20"/>
        <v>2.5299999999999998</v>
      </c>
      <c r="H78" s="364">
        <f t="shared" si="20"/>
        <v>0</v>
      </c>
      <c r="I78" s="364">
        <f t="shared" si="20"/>
        <v>0</v>
      </c>
      <c r="J78" s="364">
        <f t="shared" si="20"/>
        <v>6.26</v>
      </c>
      <c r="K78" s="293"/>
      <c r="L78" s="292"/>
      <c r="M78" s="353"/>
      <c r="N78" s="125"/>
      <c r="O78" s="125"/>
      <c r="P78" s="125"/>
      <c r="Q78" s="125"/>
      <c r="R78" s="125"/>
      <c r="S78" s="125"/>
      <c r="T78" s="125"/>
    </row>
    <row r="79" spans="1:21" s="285" customFormat="1" ht="39.6" x14ac:dyDescent="0.3">
      <c r="A79" s="281">
        <v>1</v>
      </c>
      <c r="B79" s="340" t="s">
        <v>405</v>
      </c>
      <c r="C79" s="347" t="s">
        <v>43</v>
      </c>
      <c r="D79" s="339">
        <v>0.73000000000000009</v>
      </c>
      <c r="E79" s="339">
        <v>0.31</v>
      </c>
      <c r="F79" s="339">
        <v>0.42</v>
      </c>
      <c r="G79" s="339">
        <v>0</v>
      </c>
      <c r="H79" s="339">
        <v>0</v>
      </c>
      <c r="I79" s="339">
        <v>0</v>
      </c>
      <c r="J79" s="339">
        <v>0.45999999999999996</v>
      </c>
      <c r="K79" s="340" t="s">
        <v>406</v>
      </c>
      <c r="L79" s="292">
        <v>44</v>
      </c>
      <c r="M79" s="303" t="s">
        <v>505</v>
      </c>
      <c r="N79" s="125"/>
      <c r="O79" s="125"/>
      <c r="P79" s="125"/>
      <c r="Q79" s="125"/>
      <c r="R79" s="125"/>
      <c r="S79" s="125" t="s">
        <v>407</v>
      </c>
      <c r="T79" s="125"/>
      <c r="U79" s="336"/>
    </row>
    <row r="80" spans="1:21" s="285" customFormat="1" ht="39.6" x14ac:dyDescent="0.3">
      <c r="A80" s="281">
        <v>2</v>
      </c>
      <c r="B80" s="340" t="s">
        <v>408</v>
      </c>
      <c r="C80" s="347" t="s">
        <v>43</v>
      </c>
      <c r="D80" s="339">
        <v>0.58000000000000007</v>
      </c>
      <c r="E80" s="339">
        <v>0</v>
      </c>
      <c r="F80" s="339">
        <v>0.58000000000000007</v>
      </c>
      <c r="G80" s="339">
        <v>0</v>
      </c>
      <c r="H80" s="339">
        <v>0</v>
      </c>
      <c r="I80" s="339">
        <v>0</v>
      </c>
      <c r="J80" s="339">
        <v>0.58000000000000007</v>
      </c>
      <c r="K80" s="340" t="s">
        <v>184</v>
      </c>
      <c r="L80" s="292">
        <v>45</v>
      </c>
      <c r="M80" s="303" t="s">
        <v>505</v>
      </c>
      <c r="N80" s="125"/>
      <c r="O80" s="125"/>
      <c r="P80" s="125"/>
      <c r="Q80" s="125"/>
      <c r="R80" s="125"/>
      <c r="S80" s="125" t="s">
        <v>409</v>
      </c>
      <c r="T80" s="125"/>
    </row>
    <row r="81" spans="1:20" s="285" customFormat="1" ht="39.6" x14ac:dyDescent="0.3">
      <c r="A81" s="281">
        <v>3</v>
      </c>
      <c r="B81" s="340" t="s">
        <v>410</v>
      </c>
      <c r="C81" s="347" t="s">
        <v>43</v>
      </c>
      <c r="D81" s="339">
        <v>0.09</v>
      </c>
      <c r="E81" s="339">
        <v>0</v>
      </c>
      <c r="F81" s="339">
        <v>0.09</v>
      </c>
      <c r="G81" s="339">
        <v>0</v>
      </c>
      <c r="H81" s="339">
        <v>0</v>
      </c>
      <c r="I81" s="339">
        <v>0</v>
      </c>
      <c r="J81" s="339">
        <v>0.09</v>
      </c>
      <c r="K81" s="340" t="s">
        <v>362</v>
      </c>
      <c r="L81" s="292">
        <v>46</v>
      </c>
      <c r="M81" s="303" t="s">
        <v>505</v>
      </c>
      <c r="N81" s="125"/>
      <c r="O81" s="125"/>
      <c r="P81" s="125"/>
      <c r="Q81" s="125"/>
      <c r="R81" s="125"/>
      <c r="S81" s="125" t="s">
        <v>411</v>
      </c>
      <c r="T81" s="125"/>
    </row>
    <row r="82" spans="1:20" s="285" customFormat="1" ht="39.6" x14ac:dyDescent="0.3">
      <c r="A82" s="281">
        <v>4</v>
      </c>
      <c r="B82" s="340" t="s">
        <v>412</v>
      </c>
      <c r="C82" s="347" t="s">
        <v>43</v>
      </c>
      <c r="D82" s="382">
        <v>1.95</v>
      </c>
      <c r="E82" s="382"/>
      <c r="F82" s="382">
        <v>1.95</v>
      </c>
      <c r="G82" s="339"/>
      <c r="H82" s="339"/>
      <c r="I82" s="339"/>
      <c r="J82" s="382">
        <v>1.95</v>
      </c>
      <c r="K82" s="340" t="s">
        <v>185</v>
      </c>
      <c r="L82" s="292">
        <v>47</v>
      </c>
      <c r="M82" s="303" t="s">
        <v>505</v>
      </c>
      <c r="N82" s="125"/>
      <c r="O82" s="125"/>
      <c r="P82" s="125"/>
      <c r="Q82" s="125"/>
      <c r="R82" s="125"/>
      <c r="S82" s="125"/>
      <c r="T82" s="125"/>
    </row>
    <row r="83" spans="1:20" s="285" customFormat="1" ht="39.6" x14ac:dyDescent="0.3">
      <c r="A83" s="281">
        <v>5</v>
      </c>
      <c r="B83" s="340" t="s">
        <v>413</v>
      </c>
      <c r="C83" s="347"/>
      <c r="D83" s="382">
        <v>1.02</v>
      </c>
      <c r="E83" s="382">
        <v>0.09</v>
      </c>
      <c r="F83" s="382">
        <v>0.93</v>
      </c>
      <c r="G83" s="382">
        <v>0</v>
      </c>
      <c r="H83" s="382">
        <v>0</v>
      </c>
      <c r="I83" s="382">
        <v>0</v>
      </c>
      <c r="J83" s="382">
        <v>0.93</v>
      </c>
      <c r="K83" s="340"/>
      <c r="L83" s="292">
        <v>48</v>
      </c>
      <c r="M83" s="303" t="s">
        <v>505</v>
      </c>
      <c r="N83" s="125"/>
      <c r="O83" s="125"/>
      <c r="P83" s="125"/>
      <c r="Q83" s="125"/>
      <c r="R83" s="125"/>
      <c r="S83" s="125"/>
      <c r="T83" s="125"/>
    </row>
    <row r="84" spans="1:20" s="285" customFormat="1" ht="39.6" x14ac:dyDescent="0.3">
      <c r="A84" s="281">
        <v>6</v>
      </c>
      <c r="B84" s="340" t="s">
        <v>414</v>
      </c>
      <c r="C84" s="347" t="s">
        <v>43</v>
      </c>
      <c r="D84" s="382">
        <v>0.24</v>
      </c>
      <c r="E84" s="382"/>
      <c r="F84" s="382">
        <v>0.24</v>
      </c>
      <c r="G84" s="339"/>
      <c r="H84" s="339"/>
      <c r="I84" s="339"/>
      <c r="J84" s="382">
        <v>0.24</v>
      </c>
      <c r="K84" s="340" t="s">
        <v>184</v>
      </c>
      <c r="L84" s="292">
        <v>88</v>
      </c>
      <c r="M84" s="303" t="s">
        <v>505</v>
      </c>
      <c r="N84" s="125"/>
      <c r="O84" s="125"/>
      <c r="P84" s="125"/>
      <c r="Q84" s="125"/>
      <c r="R84" s="125"/>
      <c r="S84" s="125"/>
      <c r="T84" s="125"/>
    </row>
    <row r="85" spans="1:20" s="285" customFormat="1" ht="39.6" x14ac:dyDescent="0.3">
      <c r="A85" s="281">
        <v>7</v>
      </c>
      <c r="B85" s="340" t="s">
        <v>415</v>
      </c>
      <c r="C85" s="347" t="s">
        <v>43</v>
      </c>
      <c r="D85" s="339">
        <v>0.13</v>
      </c>
      <c r="E85" s="339">
        <v>0.06</v>
      </c>
      <c r="F85" s="339">
        <v>7.0000000000000007E-2</v>
      </c>
      <c r="G85" s="339">
        <v>0</v>
      </c>
      <c r="H85" s="339">
        <v>0</v>
      </c>
      <c r="I85" s="339">
        <v>0</v>
      </c>
      <c r="J85" s="339">
        <v>7.0000000000000007E-2</v>
      </c>
      <c r="K85" s="362" t="s">
        <v>416</v>
      </c>
      <c r="L85" s="292">
        <v>49</v>
      </c>
      <c r="M85" s="303" t="s">
        <v>505</v>
      </c>
      <c r="N85" s="125"/>
      <c r="O85" s="125"/>
      <c r="P85" s="125"/>
      <c r="Q85" s="125"/>
      <c r="R85" s="125"/>
      <c r="S85" s="125"/>
      <c r="T85" s="125"/>
    </row>
    <row r="86" spans="1:20" s="285" customFormat="1" ht="39.6" x14ac:dyDescent="0.3">
      <c r="A86" s="281">
        <v>8</v>
      </c>
      <c r="B86" s="340" t="s">
        <v>417</v>
      </c>
      <c r="C86" s="347" t="s">
        <v>43</v>
      </c>
      <c r="D86" s="339">
        <v>0.13</v>
      </c>
      <c r="E86" s="339"/>
      <c r="F86" s="339">
        <v>0.13</v>
      </c>
      <c r="G86" s="339"/>
      <c r="H86" s="339"/>
      <c r="I86" s="339"/>
      <c r="J86" s="339">
        <v>0.13</v>
      </c>
      <c r="K86" s="340" t="s">
        <v>186</v>
      </c>
      <c r="L86" s="292">
        <v>50</v>
      </c>
      <c r="M86" s="303" t="s">
        <v>505</v>
      </c>
      <c r="N86" s="125"/>
      <c r="O86" s="125"/>
      <c r="P86" s="125"/>
      <c r="Q86" s="125"/>
      <c r="R86" s="125"/>
      <c r="S86" s="125" t="s">
        <v>418</v>
      </c>
      <c r="T86" s="125"/>
    </row>
    <row r="87" spans="1:20" s="285" customFormat="1" ht="39.6" x14ac:dyDescent="0.3">
      <c r="A87" s="281">
        <v>9</v>
      </c>
      <c r="B87" s="340" t="s">
        <v>419</v>
      </c>
      <c r="C87" s="347" t="s">
        <v>43</v>
      </c>
      <c r="D87" s="339">
        <v>2.5299999999999998</v>
      </c>
      <c r="E87" s="339"/>
      <c r="F87" s="366">
        <v>2.5299999999999998</v>
      </c>
      <c r="G87" s="366">
        <v>2.5299999999999998</v>
      </c>
      <c r="H87" s="366"/>
      <c r="I87" s="366"/>
      <c r="J87" s="366"/>
      <c r="K87" s="328" t="s">
        <v>358</v>
      </c>
      <c r="L87" s="292">
        <v>51</v>
      </c>
      <c r="M87" s="303" t="s">
        <v>505</v>
      </c>
      <c r="N87" s="125"/>
      <c r="O87" s="125"/>
      <c r="P87" s="125"/>
      <c r="Q87" s="125"/>
      <c r="R87" s="125"/>
      <c r="S87" s="125" t="s">
        <v>420</v>
      </c>
      <c r="T87" s="125"/>
    </row>
    <row r="88" spans="1:20" s="285" customFormat="1" ht="15.6" x14ac:dyDescent="0.3">
      <c r="A88" s="281">
        <v>10</v>
      </c>
      <c r="B88" s="293" t="s">
        <v>421</v>
      </c>
      <c r="C88" s="347" t="s">
        <v>43</v>
      </c>
      <c r="D88" s="364">
        <f>SUM(D89:D93)</f>
        <v>1.81</v>
      </c>
      <c r="E88" s="364">
        <f t="shared" ref="E88:J88" si="21">SUM(E89:E93)</f>
        <v>0</v>
      </c>
      <c r="F88" s="364">
        <f t="shared" si="21"/>
        <v>1.81</v>
      </c>
      <c r="G88" s="364">
        <f t="shared" si="21"/>
        <v>0</v>
      </c>
      <c r="H88" s="364">
        <f t="shared" si="21"/>
        <v>0</v>
      </c>
      <c r="I88" s="364">
        <f t="shared" si="21"/>
        <v>0</v>
      </c>
      <c r="J88" s="364">
        <f t="shared" si="21"/>
        <v>1.81</v>
      </c>
      <c r="K88" s="293"/>
      <c r="L88" s="477">
        <v>52</v>
      </c>
      <c r="M88" s="479" t="s">
        <v>505</v>
      </c>
      <c r="N88" s="125"/>
      <c r="O88" s="125"/>
      <c r="P88" s="125"/>
      <c r="Q88" s="125"/>
      <c r="R88" s="125"/>
      <c r="S88" s="125"/>
      <c r="T88" s="125"/>
    </row>
    <row r="89" spans="1:20" s="285" customFormat="1" ht="15.6" x14ac:dyDescent="0.3">
      <c r="A89" s="281"/>
      <c r="B89" s="340" t="s">
        <v>184</v>
      </c>
      <c r="C89" s="347"/>
      <c r="D89" s="339">
        <v>0.2</v>
      </c>
      <c r="E89" s="339"/>
      <c r="F89" s="339">
        <v>0.2</v>
      </c>
      <c r="G89" s="339"/>
      <c r="H89" s="339"/>
      <c r="I89" s="339"/>
      <c r="J89" s="339">
        <v>0.2</v>
      </c>
      <c r="K89" s="340" t="s">
        <v>184</v>
      </c>
      <c r="L89" s="477"/>
      <c r="M89" s="480"/>
      <c r="N89" s="125"/>
      <c r="O89" s="125"/>
      <c r="P89" s="125"/>
      <c r="Q89" s="125"/>
      <c r="R89" s="125"/>
      <c r="S89" s="125"/>
      <c r="T89" s="125"/>
    </row>
    <row r="90" spans="1:20" s="285" customFormat="1" ht="15.6" x14ac:dyDescent="0.3">
      <c r="A90" s="281"/>
      <c r="B90" s="340" t="s">
        <v>422</v>
      </c>
      <c r="C90" s="347"/>
      <c r="D90" s="339">
        <v>0.51</v>
      </c>
      <c r="E90" s="339"/>
      <c r="F90" s="339">
        <v>0.51</v>
      </c>
      <c r="G90" s="339"/>
      <c r="H90" s="339"/>
      <c r="I90" s="339"/>
      <c r="J90" s="339">
        <v>0.51</v>
      </c>
      <c r="K90" s="340" t="s">
        <v>422</v>
      </c>
      <c r="L90" s="477"/>
      <c r="M90" s="480"/>
      <c r="N90" s="125"/>
      <c r="O90" s="125"/>
      <c r="P90" s="125"/>
      <c r="Q90" s="125"/>
      <c r="R90" s="125"/>
      <c r="S90" s="125"/>
      <c r="T90" s="125"/>
    </row>
    <row r="91" spans="1:20" s="285" customFormat="1" ht="15.6" x14ac:dyDescent="0.3">
      <c r="A91" s="281"/>
      <c r="B91" s="340" t="s">
        <v>185</v>
      </c>
      <c r="C91" s="347"/>
      <c r="D91" s="339">
        <v>0.1</v>
      </c>
      <c r="E91" s="339"/>
      <c r="F91" s="339">
        <v>0.1</v>
      </c>
      <c r="G91" s="339"/>
      <c r="H91" s="339"/>
      <c r="I91" s="339"/>
      <c r="J91" s="339">
        <v>0.1</v>
      </c>
      <c r="K91" s="340" t="s">
        <v>185</v>
      </c>
      <c r="L91" s="477">
        <v>52</v>
      </c>
      <c r="M91" s="480"/>
      <c r="N91" s="125"/>
      <c r="O91" s="125"/>
      <c r="P91" s="125"/>
      <c r="Q91" s="125"/>
      <c r="R91" s="125"/>
      <c r="S91" s="125"/>
      <c r="T91" s="125"/>
    </row>
    <row r="92" spans="1:20" s="285" customFormat="1" ht="15.6" x14ac:dyDescent="0.3">
      <c r="A92" s="281"/>
      <c r="B92" s="340" t="s">
        <v>187</v>
      </c>
      <c r="C92" s="347"/>
      <c r="D92" s="339">
        <v>0.5</v>
      </c>
      <c r="E92" s="339"/>
      <c r="F92" s="339">
        <v>0.5</v>
      </c>
      <c r="G92" s="339"/>
      <c r="H92" s="339"/>
      <c r="I92" s="339"/>
      <c r="J92" s="339">
        <v>0.5</v>
      </c>
      <c r="K92" s="340" t="s">
        <v>187</v>
      </c>
      <c r="L92" s="477"/>
      <c r="M92" s="480"/>
      <c r="N92" s="125"/>
      <c r="O92" s="125"/>
      <c r="P92" s="125"/>
      <c r="Q92" s="125"/>
      <c r="R92" s="125"/>
      <c r="S92" s="125"/>
      <c r="T92" s="125"/>
    </row>
    <row r="93" spans="1:20" s="285" customFormat="1" ht="15.6" x14ac:dyDescent="0.3">
      <c r="A93" s="281"/>
      <c r="B93" s="340" t="s">
        <v>186</v>
      </c>
      <c r="C93" s="347"/>
      <c r="D93" s="339">
        <v>0.5</v>
      </c>
      <c r="E93" s="339"/>
      <c r="F93" s="339">
        <v>0.5</v>
      </c>
      <c r="G93" s="339"/>
      <c r="H93" s="339"/>
      <c r="I93" s="339"/>
      <c r="J93" s="339">
        <v>0.5</v>
      </c>
      <c r="K93" s="340" t="s">
        <v>186</v>
      </c>
      <c r="L93" s="477"/>
      <c r="M93" s="481"/>
      <c r="N93" s="125"/>
      <c r="O93" s="125"/>
      <c r="P93" s="125"/>
      <c r="Q93" s="125"/>
      <c r="R93" s="125"/>
      <c r="S93" s="125"/>
      <c r="T93" s="125"/>
    </row>
    <row r="94" spans="1:20" s="336" customFormat="1" ht="15.6" x14ac:dyDescent="0.3">
      <c r="A94" s="353" t="s">
        <v>404</v>
      </c>
      <c r="B94" s="320" t="s">
        <v>139</v>
      </c>
      <c r="C94" s="347"/>
      <c r="D94" s="364">
        <f>D95</f>
        <v>0.03</v>
      </c>
      <c r="E94" s="364">
        <f t="shared" ref="E94:J94" si="22">E95</f>
        <v>0</v>
      </c>
      <c r="F94" s="364">
        <f t="shared" si="22"/>
        <v>0.03</v>
      </c>
      <c r="G94" s="364">
        <f t="shared" si="22"/>
        <v>0</v>
      </c>
      <c r="H94" s="364">
        <f t="shared" si="22"/>
        <v>0</v>
      </c>
      <c r="I94" s="364">
        <f t="shared" si="22"/>
        <v>0</v>
      </c>
      <c r="J94" s="364">
        <f t="shared" si="22"/>
        <v>0.03</v>
      </c>
      <c r="K94" s="328"/>
      <c r="L94" s="292"/>
      <c r="M94" s="281"/>
      <c r="N94" s="335"/>
      <c r="O94" s="335"/>
      <c r="P94" s="335"/>
      <c r="Q94" s="335"/>
      <c r="R94" s="335"/>
      <c r="S94" s="335"/>
      <c r="T94" s="335"/>
    </row>
    <row r="95" spans="1:20" s="285" customFormat="1" ht="15.6" x14ac:dyDescent="0.3">
      <c r="A95" s="281">
        <v>1</v>
      </c>
      <c r="B95" s="283" t="s">
        <v>427</v>
      </c>
      <c r="C95" s="387" t="s">
        <v>50</v>
      </c>
      <c r="D95" s="388">
        <v>0.03</v>
      </c>
      <c r="E95" s="388"/>
      <c r="F95" s="388">
        <v>0.03</v>
      </c>
      <c r="G95" s="388"/>
      <c r="H95" s="388"/>
      <c r="I95" s="388"/>
      <c r="J95" s="388">
        <v>0.03</v>
      </c>
      <c r="K95" s="328" t="s">
        <v>358</v>
      </c>
      <c r="L95" s="292">
        <v>54</v>
      </c>
      <c r="M95" s="281"/>
      <c r="N95" s="125"/>
      <c r="O95" s="125"/>
      <c r="P95" s="125"/>
      <c r="Q95" s="125"/>
      <c r="R95" s="125"/>
      <c r="S95" s="125"/>
      <c r="T95" s="125"/>
    </row>
    <row r="96" spans="1:20" s="285" customFormat="1" ht="15.6" x14ac:dyDescent="0.3">
      <c r="A96" s="353" t="s">
        <v>423</v>
      </c>
      <c r="B96" s="320" t="s">
        <v>360</v>
      </c>
      <c r="C96" s="387"/>
      <c r="D96" s="388">
        <f>D97</f>
        <v>0.03</v>
      </c>
      <c r="E96" s="388">
        <f t="shared" ref="E96:J96" si="23">E97</f>
        <v>0</v>
      </c>
      <c r="F96" s="388">
        <f t="shared" si="23"/>
        <v>0.03</v>
      </c>
      <c r="G96" s="388">
        <f t="shared" si="23"/>
        <v>0</v>
      </c>
      <c r="H96" s="388">
        <f t="shared" si="23"/>
        <v>0</v>
      </c>
      <c r="I96" s="388">
        <f t="shared" si="23"/>
        <v>0</v>
      </c>
      <c r="J96" s="388">
        <f t="shared" si="23"/>
        <v>0.03</v>
      </c>
      <c r="K96" s="328"/>
      <c r="L96" s="292"/>
      <c r="M96" s="281"/>
      <c r="N96" s="125"/>
      <c r="O96" s="125"/>
      <c r="P96" s="125"/>
      <c r="Q96" s="125"/>
      <c r="R96" s="125"/>
      <c r="S96" s="125"/>
      <c r="T96" s="125"/>
    </row>
    <row r="97" spans="1:23" s="285" customFormat="1" ht="39.6" x14ac:dyDescent="0.3">
      <c r="A97" s="281">
        <v>1</v>
      </c>
      <c r="B97" s="357" t="s">
        <v>365</v>
      </c>
      <c r="C97" s="347" t="s">
        <v>47</v>
      </c>
      <c r="D97" s="291">
        <v>0.03</v>
      </c>
      <c r="E97" s="339"/>
      <c r="F97" s="366">
        <v>0.03</v>
      </c>
      <c r="G97" s="366"/>
      <c r="H97" s="366"/>
      <c r="I97" s="366"/>
      <c r="J97" s="366">
        <v>0.03</v>
      </c>
      <c r="K97" s="290" t="s">
        <v>366</v>
      </c>
      <c r="L97" s="327">
        <v>27</v>
      </c>
      <c r="M97" s="303" t="s">
        <v>505</v>
      </c>
      <c r="N97" s="125"/>
      <c r="O97" s="125"/>
      <c r="P97" s="125"/>
      <c r="Q97" s="125"/>
      <c r="R97" s="125"/>
      <c r="S97" s="125"/>
      <c r="T97" s="125"/>
      <c r="U97" s="359"/>
    </row>
    <row r="98" spans="1:23" s="278" customFormat="1" ht="29.25" customHeight="1" x14ac:dyDescent="0.3">
      <c r="A98" s="274" t="s">
        <v>434</v>
      </c>
      <c r="B98" s="275" t="s">
        <v>435</v>
      </c>
      <c r="C98" s="274"/>
      <c r="D98" s="276">
        <f>D99+D126+D134+D148+D150+D128</f>
        <v>78.300170000000008</v>
      </c>
      <c r="E98" s="276">
        <f t="shared" ref="E98:J98" si="24">E99+E126+E134+E148+E150+E128</f>
        <v>10.5</v>
      </c>
      <c r="F98" s="276">
        <f t="shared" si="24"/>
        <v>67.800170000000008</v>
      </c>
      <c r="G98" s="276">
        <f t="shared" si="24"/>
        <v>26.12</v>
      </c>
      <c r="H98" s="276">
        <f t="shared" si="24"/>
        <v>1.44</v>
      </c>
      <c r="I98" s="276">
        <f t="shared" si="24"/>
        <v>0</v>
      </c>
      <c r="J98" s="276">
        <f t="shared" si="24"/>
        <v>44.240170000000006</v>
      </c>
      <c r="K98" s="275"/>
      <c r="L98" s="355"/>
      <c r="M98" s="274"/>
      <c r="N98" s="277"/>
      <c r="O98" s="277"/>
      <c r="P98" s="277"/>
      <c r="Q98" s="277"/>
      <c r="R98" s="277"/>
      <c r="S98" s="277"/>
      <c r="T98" s="277"/>
    </row>
    <row r="99" spans="1:23" s="285" customFormat="1" ht="15.6" x14ac:dyDescent="0.3">
      <c r="A99" s="279" t="s">
        <v>286</v>
      </c>
      <c r="B99" s="280" t="s">
        <v>436</v>
      </c>
      <c r="C99" s="281"/>
      <c r="D99" s="389">
        <f>D100+D120</f>
        <v>24.410170000000004</v>
      </c>
      <c r="E99" s="389">
        <f t="shared" ref="E99:J99" si="25">E100+E120</f>
        <v>0</v>
      </c>
      <c r="F99" s="389">
        <f t="shared" si="25"/>
        <v>24.410170000000004</v>
      </c>
      <c r="G99" s="389">
        <f t="shared" si="25"/>
        <v>6.4</v>
      </c>
      <c r="H99" s="389">
        <f t="shared" si="25"/>
        <v>0</v>
      </c>
      <c r="I99" s="389">
        <f t="shared" si="25"/>
        <v>0</v>
      </c>
      <c r="J99" s="389">
        <f t="shared" si="25"/>
        <v>22.010170000000006</v>
      </c>
      <c r="K99" s="349"/>
      <c r="L99" s="298"/>
      <c r="M99" s="298"/>
      <c r="N99" s="125"/>
      <c r="O99" s="125"/>
      <c r="P99" s="125"/>
      <c r="Q99" s="125"/>
      <c r="R99" s="125"/>
      <c r="S99" s="125"/>
      <c r="T99" s="125"/>
    </row>
    <row r="100" spans="1:23" s="285" customFormat="1" ht="27.6" customHeight="1" x14ac:dyDescent="0.3">
      <c r="A100" s="279" t="s">
        <v>59</v>
      </c>
      <c r="B100" s="280" t="s">
        <v>437</v>
      </c>
      <c r="C100" s="281"/>
      <c r="D100" s="310">
        <f>D101+D102+D105+D111+D112+D113+D114+D115+D116+D117+D118+D119</f>
        <v>23.790000000000003</v>
      </c>
      <c r="E100" s="310">
        <f t="shared" ref="E100:J100" si="26">E101+E102+E105+E111+E112+E113+E114+E115+E116+E117+E118+E119</f>
        <v>0</v>
      </c>
      <c r="F100" s="310">
        <f t="shared" si="26"/>
        <v>23.790000000000003</v>
      </c>
      <c r="G100" s="310">
        <f t="shared" si="26"/>
        <v>6.4</v>
      </c>
      <c r="H100" s="310">
        <f t="shared" si="26"/>
        <v>0</v>
      </c>
      <c r="I100" s="310">
        <f t="shared" si="26"/>
        <v>0</v>
      </c>
      <c r="J100" s="310">
        <f t="shared" si="26"/>
        <v>21.390000000000004</v>
      </c>
      <c r="K100" s="349"/>
      <c r="L100" s="298"/>
      <c r="M100" s="298"/>
      <c r="N100" s="125"/>
      <c r="O100" s="125"/>
      <c r="P100" s="125"/>
      <c r="Q100" s="125"/>
      <c r="R100" s="125"/>
      <c r="S100" s="125"/>
      <c r="T100" s="125"/>
    </row>
    <row r="101" spans="1:23" s="285" customFormat="1" ht="27.6" customHeight="1" x14ac:dyDescent="0.3">
      <c r="A101" s="327">
        <v>1</v>
      </c>
      <c r="B101" s="349" t="s">
        <v>438</v>
      </c>
      <c r="C101" s="347" t="s">
        <v>43</v>
      </c>
      <c r="D101" s="310">
        <v>0.12</v>
      </c>
      <c r="E101" s="310"/>
      <c r="F101" s="310">
        <v>0.12</v>
      </c>
      <c r="G101" s="310"/>
      <c r="H101" s="310"/>
      <c r="I101" s="310"/>
      <c r="J101" s="310">
        <v>0.12</v>
      </c>
      <c r="K101" s="349" t="s">
        <v>439</v>
      </c>
      <c r="L101" s="281">
        <v>57</v>
      </c>
      <c r="M101" s="298"/>
      <c r="N101" s="125"/>
      <c r="O101" s="125"/>
      <c r="P101" s="125"/>
      <c r="Q101" s="125"/>
      <c r="R101" s="125"/>
      <c r="S101" s="125"/>
      <c r="T101" s="125"/>
    </row>
    <row r="102" spans="1:23" s="285" customFormat="1" ht="27.6" customHeight="1" x14ac:dyDescent="0.3">
      <c r="A102" s="327">
        <v>2</v>
      </c>
      <c r="B102" s="340" t="s">
        <v>440</v>
      </c>
      <c r="C102" s="347" t="s">
        <v>43</v>
      </c>
      <c r="D102" s="339">
        <f>D103+D104</f>
        <v>0.22</v>
      </c>
      <c r="E102" s="339">
        <f t="shared" ref="E102:J102" si="27">E103+E104</f>
        <v>0</v>
      </c>
      <c r="F102" s="339">
        <f t="shared" si="27"/>
        <v>0.22</v>
      </c>
      <c r="G102" s="339">
        <f t="shared" si="27"/>
        <v>0</v>
      </c>
      <c r="H102" s="339">
        <f t="shared" si="27"/>
        <v>0</v>
      </c>
      <c r="I102" s="339">
        <f t="shared" si="27"/>
        <v>0</v>
      </c>
      <c r="J102" s="339">
        <f t="shared" si="27"/>
        <v>0.22</v>
      </c>
      <c r="K102" s="340"/>
      <c r="L102" s="292">
        <v>58</v>
      </c>
      <c r="M102" s="281"/>
      <c r="N102" s="125"/>
      <c r="O102" s="125"/>
      <c r="P102" s="125"/>
      <c r="Q102" s="125"/>
      <c r="R102" s="125"/>
      <c r="S102" s="125"/>
      <c r="T102" s="125"/>
    </row>
    <row r="103" spans="1:23" s="396" customFormat="1" ht="27.6" customHeight="1" x14ac:dyDescent="0.3">
      <c r="A103" s="390"/>
      <c r="B103" s="391" t="s">
        <v>441</v>
      </c>
      <c r="C103" s="392" t="s">
        <v>43</v>
      </c>
      <c r="D103" s="393">
        <v>7.0000000000000007E-2</v>
      </c>
      <c r="E103" s="393"/>
      <c r="F103" s="393">
        <f>J103</f>
        <v>7.0000000000000007E-2</v>
      </c>
      <c r="G103" s="393"/>
      <c r="H103" s="393"/>
      <c r="I103" s="393"/>
      <c r="J103" s="393">
        <f>D103</f>
        <v>7.0000000000000007E-2</v>
      </c>
      <c r="K103" s="391" t="s">
        <v>442</v>
      </c>
      <c r="L103" s="394"/>
      <c r="M103" s="390"/>
      <c r="N103" s="395"/>
      <c r="O103" s="395"/>
      <c r="P103" s="395"/>
      <c r="Q103" s="395"/>
      <c r="R103" s="395"/>
      <c r="S103" s="395"/>
      <c r="T103" s="395"/>
    </row>
    <row r="104" spans="1:23" s="396" customFormat="1" ht="27.6" customHeight="1" x14ac:dyDescent="0.3">
      <c r="A104" s="390"/>
      <c r="B104" s="391" t="s">
        <v>443</v>
      </c>
      <c r="C104" s="392" t="s">
        <v>43</v>
      </c>
      <c r="D104" s="393">
        <v>0.15</v>
      </c>
      <c r="E104" s="393"/>
      <c r="F104" s="393">
        <f>J104</f>
        <v>0.15</v>
      </c>
      <c r="G104" s="393"/>
      <c r="H104" s="393"/>
      <c r="I104" s="393"/>
      <c r="J104" s="393">
        <f>D104</f>
        <v>0.15</v>
      </c>
      <c r="K104" s="391" t="s">
        <v>444</v>
      </c>
      <c r="L104" s="394"/>
      <c r="M104" s="390"/>
      <c r="N104" s="395"/>
      <c r="O104" s="395"/>
      <c r="P104" s="395"/>
      <c r="Q104" s="395"/>
      <c r="R104" s="395"/>
      <c r="S104" s="395"/>
      <c r="T104" s="395"/>
    </row>
    <row r="105" spans="1:23" s="285" customFormat="1" ht="27.6" customHeight="1" x14ac:dyDescent="0.3">
      <c r="A105" s="281">
        <v>3</v>
      </c>
      <c r="B105" s="340" t="s">
        <v>445</v>
      </c>
      <c r="C105" s="347" t="s">
        <v>43</v>
      </c>
      <c r="D105" s="381">
        <f>SUM(D106:D110)</f>
        <v>5.18</v>
      </c>
      <c r="E105" s="381">
        <f>SUM(E150:E156)</f>
        <v>0</v>
      </c>
      <c r="F105" s="397">
        <f t="shared" ref="F105:F110" si="28">D105</f>
        <v>5.18</v>
      </c>
      <c r="G105" s="381">
        <f>SUM(G150:G156)</f>
        <v>4</v>
      </c>
      <c r="H105" s="381">
        <f>SUM(H150:H156)</f>
        <v>0</v>
      </c>
      <c r="I105" s="381">
        <f>SUM(I150:I156)</f>
        <v>0</v>
      </c>
      <c r="J105" s="397">
        <f t="shared" ref="J105:J110" si="29">F105</f>
        <v>5.18</v>
      </c>
      <c r="K105" s="340"/>
      <c r="L105" s="292">
        <v>59</v>
      </c>
      <c r="M105" s="398"/>
      <c r="N105" s="125"/>
      <c r="O105" s="125"/>
      <c r="P105" s="125"/>
      <c r="Q105" s="125"/>
      <c r="R105" s="125"/>
      <c r="S105" s="125"/>
      <c r="T105" s="125"/>
    </row>
    <row r="106" spans="1:23" s="402" customFormat="1" ht="27.6" customHeight="1" x14ac:dyDescent="0.35">
      <c r="A106" s="390"/>
      <c r="B106" s="391" t="s">
        <v>183</v>
      </c>
      <c r="C106" s="392" t="s">
        <v>43</v>
      </c>
      <c r="D106" s="399">
        <v>0.32</v>
      </c>
      <c r="E106" s="393"/>
      <c r="F106" s="397">
        <f t="shared" si="28"/>
        <v>0.32</v>
      </c>
      <c r="G106" s="393"/>
      <c r="H106" s="393"/>
      <c r="I106" s="393"/>
      <c r="J106" s="397">
        <f t="shared" si="29"/>
        <v>0.32</v>
      </c>
      <c r="K106" s="391" t="s">
        <v>183</v>
      </c>
      <c r="L106" s="394"/>
      <c r="M106" s="390"/>
      <c r="N106" s="400"/>
      <c r="O106" s="400"/>
      <c r="P106" s="400"/>
      <c r="Q106" s="400"/>
      <c r="R106" s="400"/>
      <c r="S106" s="400"/>
      <c r="T106" s="400"/>
      <c r="U106" s="401"/>
    </row>
    <row r="107" spans="1:23" s="402" customFormat="1" ht="27.6" customHeight="1" x14ac:dyDescent="0.35">
      <c r="A107" s="390"/>
      <c r="B107" s="391" t="s">
        <v>186</v>
      </c>
      <c r="C107" s="392" t="s">
        <v>43</v>
      </c>
      <c r="D107" s="399">
        <v>1.22</v>
      </c>
      <c r="E107" s="393"/>
      <c r="F107" s="397">
        <f t="shared" si="28"/>
        <v>1.22</v>
      </c>
      <c r="G107" s="393"/>
      <c r="H107" s="393" t="s">
        <v>446</v>
      </c>
      <c r="I107" s="393"/>
      <c r="J107" s="397">
        <f t="shared" si="29"/>
        <v>1.22</v>
      </c>
      <c r="K107" s="391" t="s">
        <v>186</v>
      </c>
      <c r="L107" s="394"/>
      <c r="M107" s="390"/>
      <c r="N107" s="400"/>
      <c r="O107" s="400"/>
      <c r="P107" s="400"/>
      <c r="Q107" s="400"/>
      <c r="R107" s="400"/>
      <c r="S107" s="400"/>
      <c r="T107" s="400"/>
      <c r="U107" s="401"/>
      <c r="V107" s="478"/>
      <c r="W107" s="478"/>
    </row>
    <row r="108" spans="1:23" s="402" customFormat="1" ht="27.6" customHeight="1" x14ac:dyDescent="0.35">
      <c r="A108" s="390"/>
      <c r="B108" s="391" t="s">
        <v>185</v>
      </c>
      <c r="C108" s="392" t="s">
        <v>43</v>
      </c>
      <c r="D108" s="399">
        <v>0.91</v>
      </c>
      <c r="E108" s="393"/>
      <c r="F108" s="397">
        <f t="shared" si="28"/>
        <v>0.91</v>
      </c>
      <c r="G108" s="393"/>
      <c r="H108" s="393"/>
      <c r="I108" s="393"/>
      <c r="J108" s="397">
        <f t="shared" si="29"/>
        <v>0.91</v>
      </c>
      <c r="K108" s="391" t="s">
        <v>185</v>
      </c>
      <c r="L108" s="394"/>
      <c r="M108" s="390"/>
      <c r="N108" s="400"/>
      <c r="O108" s="400"/>
      <c r="P108" s="400"/>
      <c r="Q108" s="400"/>
      <c r="R108" s="400"/>
      <c r="S108" s="400"/>
      <c r="T108" s="400"/>
      <c r="U108" s="401"/>
      <c r="V108" s="403"/>
      <c r="W108" s="403"/>
    </row>
    <row r="109" spans="1:23" s="402" customFormat="1" ht="27.6" customHeight="1" x14ac:dyDescent="0.35">
      <c r="A109" s="390"/>
      <c r="B109" s="391" t="s">
        <v>187</v>
      </c>
      <c r="C109" s="392" t="s">
        <v>43</v>
      </c>
      <c r="D109" s="399">
        <v>2.13</v>
      </c>
      <c r="E109" s="393"/>
      <c r="F109" s="397">
        <f t="shared" si="28"/>
        <v>2.13</v>
      </c>
      <c r="G109" s="393"/>
      <c r="H109" s="393"/>
      <c r="I109" s="393"/>
      <c r="J109" s="397">
        <f t="shared" si="29"/>
        <v>2.13</v>
      </c>
      <c r="K109" s="391" t="s">
        <v>187</v>
      </c>
      <c r="L109" s="394"/>
      <c r="M109" s="390"/>
      <c r="N109" s="400"/>
      <c r="O109" s="400"/>
      <c r="P109" s="400"/>
      <c r="Q109" s="400"/>
      <c r="R109" s="400"/>
      <c r="S109" s="400"/>
      <c r="T109" s="400"/>
      <c r="U109" s="401"/>
      <c r="V109" s="403"/>
      <c r="W109" s="403"/>
    </row>
    <row r="110" spans="1:23" s="402" customFormat="1" ht="27.6" customHeight="1" x14ac:dyDescent="0.35">
      <c r="A110" s="390"/>
      <c r="B110" s="391" t="s">
        <v>184</v>
      </c>
      <c r="C110" s="392" t="s">
        <v>43</v>
      </c>
      <c r="D110" s="399">
        <v>0.6</v>
      </c>
      <c r="E110" s="393"/>
      <c r="F110" s="397">
        <f t="shared" si="28"/>
        <v>0.6</v>
      </c>
      <c r="G110" s="393"/>
      <c r="H110" s="393"/>
      <c r="I110" s="393"/>
      <c r="J110" s="397">
        <f t="shared" si="29"/>
        <v>0.6</v>
      </c>
      <c r="K110" s="391" t="s">
        <v>184</v>
      </c>
      <c r="L110" s="394"/>
      <c r="M110" s="390"/>
      <c r="N110" s="400"/>
      <c r="O110" s="400"/>
      <c r="P110" s="400"/>
      <c r="Q110" s="400"/>
      <c r="R110" s="400"/>
      <c r="S110" s="400"/>
      <c r="T110" s="400"/>
      <c r="U110" s="401"/>
      <c r="V110" s="403"/>
      <c r="W110" s="403"/>
    </row>
    <row r="111" spans="1:23" s="396" customFormat="1" ht="27.6" customHeight="1" x14ac:dyDescent="0.3">
      <c r="A111" s="281">
        <v>4</v>
      </c>
      <c r="B111" s="283" t="s">
        <v>447</v>
      </c>
      <c r="C111" s="281" t="s">
        <v>43</v>
      </c>
      <c r="D111" s="302">
        <v>0.52</v>
      </c>
      <c r="E111" s="302"/>
      <c r="F111" s="310">
        <f>SUM(G111:J111)</f>
        <v>0.52</v>
      </c>
      <c r="G111" s="366">
        <v>0.4</v>
      </c>
      <c r="H111" s="310"/>
      <c r="I111" s="302"/>
      <c r="J111" s="310">
        <v>0.12</v>
      </c>
      <c r="K111" s="283" t="s">
        <v>448</v>
      </c>
      <c r="L111" s="394">
        <v>60</v>
      </c>
      <c r="M111" s="390"/>
      <c r="N111" s="395"/>
      <c r="O111" s="395"/>
      <c r="P111" s="395"/>
      <c r="Q111" s="395"/>
      <c r="R111" s="395"/>
      <c r="S111" s="395"/>
      <c r="T111" s="395"/>
    </row>
    <row r="112" spans="1:23" s="396" customFormat="1" ht="27.6" customHeight="1" x14ac:dyDescent="0.3">
      <c r="A112" s="281">
        <v>5</v>
      </c>
      <c r="B112" s="283" t="s">
        <v>449</v>
      </c>
      <c r="C112" s="281" t="s">
        <v>43</v>
      </c>
      <c r="D112" s="302">
        <v>0.11</v>
      </c>
      <c r="E112" s="302"/>
      <c r="F112" s="310">
        <f>SUM(G112:J112)</f>
        <v>0.11</v>
      </c>
      <c r="G112" s="310"/>
      <c r="H112" s="310"/>
      <c r="I112" s="310"/>
      <c r="J112" s="302">
        <v>0.11</v>
      </c>
      <c r="K112" s="283" t="s">
        <v>448</v>
      </c>
      <c r="L112" s="394">
        <v>61</v>
      </c>
      <c r="M112" s="390"/>
      <c r="N112" s="395"/>
      <c r="O112" s="395"/>
      <c r="P112" s="395"/>
      <c r="Q112" s="395"/>
      <c r="R112" s="395"/>
      <c r="S112" s="395"/>
      <c r="T112" s="395"/>
    </row>
    <row r="113" spans="1:20" s="396" customFormat="1" ht="27.6" customHeight="1" x14ac:dyDescent="0.3">
      <c r="A113" s="281">
        <v>6</v>
      </c>
      <c r="B113" s="349" t="s">
        <v>450</v>
      </c>
      <c r="C113" s="347" t="s">
        <v>43</v>
      </c>
      <c r="D113" s="310">
        <v>2</v>
      </c>
      <c r="E113" s="310"/>
      <c r="F113" s="310">
        <f>SUM(G113:J113)</f>
        <v>2</v>
      </c>
      <c r="G113" s="310">
        <v>2</v>
      </c>
      <c r="H113" s="302"/>
      <c r="I113" s="302"/>
      <c r="J113" s="302"/>
      <c r="K113" s="283" t="s">
        <v>451</v>
      </c>
      <c r="L113" s="394">
        <v>62</v>
      </c>
      <c r="M113" s="390"/>
      <c r="N113" s="395"/>
      <c r="O113" s="395"/>
      <c r="P113" s="395"/>
      <c r="Q113" s="395"/>
      <c r="R113" s="395"/>
      <c r="S113" s="395"/>
      <c r="T113" s="395"/>
    </row>
    <row r="114" spans="1:20" s="396" customFormat="1" ht="27.6" customHeight="1" x14ac:dyDescent="0.3">
      <c r="A114" s="281">
        <v>7</v>
      </c>
      <c r="B114" s="349" t="s">
        <v>452</v>
      </c>
      <c r="C114" s="347" t="s">
        <v>43</v>
      </c>
      <c r="D114" s="310">
        <v>0.3</v>
      </c>
      <c r="E114" s="310"/>
      <c r="F114" s="310">
        <f>SUM(G114:J114)</f>
        <v>0.3</v>
      </c>
      <c r="G114" s="310"/>
      <c r="H114" s="310"/>
      <c r="I114" s="310"/>
      <c r="J114" s="310">
        <v>0.3</v>
      </c>
      <c r="K114" s="283" t="s">
        <v>451</v>
      </c>
      <c r="L114" s="394">
        <v>63</v>
      </c>
      <c r="M114" s="390"/>
      <c r="N114" s="395"/>
      <c r="O114" s="395"/>
      <c r="P114" s="395"/>
      <c r="Q114" s="395"/>
      <c r="R114" s="395"/>
      <c r="S114" s="395"/>
      <c r="T114" s="395"/>
    </row>
    <row r="115" spans="1:20" s="285" customFormat="1" ht="26.4" x14ac:dyDescent="0.3">
      <c r="A115" s="281">
        <v>8</v>
      </c>
      <c r="B115" s="305" t="s">
        <v>453</v>
      </c>
      <c r="C115" s="377" t="s">
        <v>43</v>
      </c>
      <c r="D115" s="360">
        <v>14.57</v>
      </c>
      <c r="E115" s="360"/>
      <c r="F115" s="360">
        <v>14.57</v>
      </c>
      <c r="G115" s="360"/>
      <c r="H115" s="360"/>
      <c r="I115" s="360"/>
      <c r="J115" s="360">
        <v>14.57</v>
      </c>
      <c r="K115" s="305" t="s">
        <v>454</v>
      </c>
      <c r="L115" s="292">
        <v>64</v>
      </c>
      <c r="M115" s="298"/>
      <c r="N115" s="125"/>
      <c r="O115" s="125"/>
      <c r="P115" s="125"/>
      <c r="Q115" s="125"/>
      <c r="R115" s="125"/>
      <c r="S115" s="125"/>
      <c r="T115" s="125"/>
    </row>
    <row r="116" spans="1:20" s="285" customFormat="1" ht="23.25" customHeight="1" x14ac:dyDescent="0.3">
      <c r="A116" s="281">
        <v>9</v>
      </c>
      <c r="B116" s="404" t="s">
        <v>455</v>
      </c>
      <c r="C116" s="377" t="s">
        <v>43</v>
      </c>
      <c r="D116" s="360">
        <v>0.03</v>
      </c>
      <c r="E116" s="360"/>
      <c r="F116" s="310">
        <v>0.03</v>
      </c>
      <c r="G116" s="360"/>
      <c r="H116" s="360"/>
      <c r="I116" s="360"/>
      <c r="J116" s="360">
        <v>0.03</v>
      </c>
      <c r="K116" s="305" t="s">
        <v>456</v>
      </c>
      <c r="L116" s="292">
        <v>65</v>
      </c>
      <c r="M116" s="298"/>
      <c r="N116" s="125"/>
      <c r="O116" s="125"/>
      <c r="P116" s="125"/>
      <c r="Q116" s="125"/>
      <c r="R116" s="125"/>
      <c r="S116" s="125"/>
      <c r="T116" s="125"/>
    </row>
    <row r="117" spans="1:20" s="285" customFormat="1" ht="15.6" x14ac:dyDescent="0.3">
      <c r="A117" s="281">
        <v>10</v>
      </c>
      <c r="B117" s="290" t="s">
        <v>457</v>
      </c>
      <c r="C117" s="377" t="s">
        <v>43</v>
      </c>
      <c r="D117" s="360">
        <f>J117</f>
        <v>0.04</v>
      </c>
      <c r="E117" s="360"/>
      <c r="F117" s="310">
        <f>J117</f>
        <v>0.04</v>
      </c>
      <c r="G117" s="360"/>
      <c r="H117" s="360"/>
      <c r="I117" s="360"/>
      <c r="J117" s="310">
        <v>0.04</v>
      </c>
      <c r="K117" s="405" t="s">
        <v>186</v>
      </c>
      <c r="L117" s="292">
        <v>66</v>
      </c>
      <c r="M117" s="298"/>
      <c r="N117" s="125"/>
      <c r="O117" s="125"/>
      <c r="P117" s="125"/>
      <c r="Q117" s="125"/>
      <c r="R117" s="125"/>
      <c r="S117" s="125"/>
      <c r="T117" s="125"/>
    </row>
    <row r="118" spans="1:20" s="285" customFormat="1" ht="15.6" x14ac:dyDescent="0.3">
      <c r="A118" s="281">
        <v>11</v>
      </c>
      <c r="B118" s="290" t="s">
        <v>458</v>
      </c>
      <c r="C118" s="377" t="s">
        <v>43</v>
      </c>
      <c r="D118" s="360">
        <f>J118</f>
        <v>0.03</v>
      </c>
      <c r="E118" s="360"/>
      <c r="F118" s="310">
        <f>J118</f>
        <v>0.03</v>
      </c>
      <c r="G118" s="360"/>
      <c r="H118" s="360"/>
      <c r="I118" s="360"/>
      <c r="J118" s="310">
        <v>0.03</v>
      </c>
      <c r="K118" s="405" t="s">
        <v>186</v>
      </c>
      <c r="L118" s="292">
        <v>67</v>
      </c>
      <c r="M118" s="298"/>
      <c r="N118" s="125"/>
      <c r="O118" s="125"/>
      <c r="P118" s="125"/>
      <c r="Q118" s="125"/>
      <c r="R118" s="125"/>
      <c r="S118" s="125"/>
      <c r="T118" s="125"/>
    </row>
    <row r="119" spans="1:20" s="285" customFormat="1" ht="27.6" customHeight="1" x14ac:dyDescent="0.3">
      <c r="A119" s="281">
        <v>12</v>
      </c>
      <c r="B119" s="290" t="s">
        <v>459</v>
      </c>
      <c r="C119" s="281" t="s">
        <v>43</v>
      </c>
      <c r="D119" s="310">
        <v>0.67</v>
      </c>
      <c r="E119" s="295">
        <v>0</v>
      </c>
      <c r="F119" s="366">
        <f>SUM(G119:J119)</f>
        <v>0.67</v>
      </c>
      <c r="G119" s="310"/>
      <c r="H119" s="311"/>
      <c r="I119" s="310"/>
      <c r="J119" s="310">
        <f>D119</f>
        <v>0.67</v>
      </c>
      <c r="K119" s="290" t="s">
        <v>448</v>
      </c>
      <c r="L119" s="281">
        <v>68</v>
      </c>
      <c r="M119" s="406"/>
      <c r="N119" s="125"/>
      <c r="O119" s="125"/>
      <c r="P119" s="125"/>
      <c r="Q119" s="125"/>
      <c r="R119" s="125"/>
      <c r="S119" s="125"/>
      <c r="T119" s="125"/>
    </row>
    <row r="120" spans="1:20" s="285" customFormat="1" ht="27.6" customHeight="1" x14ac:dyDescent="0.3">
      <c r="A120" s="279" t="s">
        <v>78</v>
      </c>
      <c r="B120" s="280" t="s">
        <v>460</v>
      </c>
      <c r="C120" s="281"/>
      <c r="D120" s="310">
        <f t="shared" ref="D120:J120" si="30">D121</f>
        <v>0.62017</v>
      </c>
      <c r="E120" s="310">
        <f t="shared" si="30"/>
        <v>0</v>
      </c>
      <c r="F120" s="310">
        <f t="shared" si="30"/>
        <v>0.62017</v>
      </c>
      <c r="G120" s="310">
        <f t="shared" si="30"/>
        <v>0</v>
      </c>
      <c r="H120" s="310">
        <f t="shared" si="30"/>
        <v>0</v>
      </c>
      <c r="I120" s="310">
        <f t="shared" si="30"/>
        <v>0</v>
      </c>
      <c r="J120" s="310">
        <f t="shared" si="30"/>
        <v>0.62017</v>
      </c>
      <c r="K120" s="349"/>
      <c r="L120" s="298"/>
      <c r="M120" s="281"/>
      <c r="N120" s="125"/>
      <c r="O120" s="125"/>
      <c r="P120" s="125"/>
      <c r="Q120" s="125"/>
      <c r="R120" s="125"/>
      <c r="S120" s="125"/>
      <c r="T120" s="125"/>
    </row>
    <row r="121" spans="1:20" s="396" customFormat="1" ht="27.6" customHeight="1" x14ac:dyDescent="0.3">
      <c r="A121" s="281">
        <v>1</v>
      </c>
      <c r="B121" s="340" t="s">
        <v>440</v>
      </c>
      <c r="C121" s="347" t="s">
        <v>42</v>
      </c>
      <c r="D121" s="339">
        <f>D122+D123+D124+D125</f>
        <v>0.62017</v>
      </c>
      <c r="E121" s="339">
        <f t="shared" ref="E121:J121" si="31">E122+E123+E124+E125</f>
        <v>0</v>
      </c>
      <c r="F121" s="339">
        <f t="shared" si="31"/>
        <v>0.62017</v>
      </c>
      <c r="G121" s="339">
        <f t="shared" si="31"/>
        <v>0</v>
      </c>
      <c r="H121" s="339">
        <f t="shared" si="31"/>
        <v>0</v>
      </c>
      <c r="I121" s="339">
        <f t="shared" si="31"/>
        <v>0</v>
      </c>
      <c r="J121" s="339">
        <f t="shared" si="31"/>
        <v>0.62017</v>
      </c>
      <c r="K121" s="340"/>
      <c r="L121" s="292"/>
      <c r="M121" s="390"/>
      <c r="N121" s="395"/>
      <c r="O121" s="395"/>
      <c r="P121" s="395"/>
      <c r="Q121" s="395"/>
      <c r="R121" s="395"/>
      <c r="S121" s="395"/>
      <c r="T121" s="395"/>
    </row>
    <row r="122" spans="1:20" s="396" customFormat="1" ht="27.6" customHeight="1" x14ac:dyDescent="0.3">
      <c r="A122" s="390"/>
      <c r="B122" s="391" t="s">
        <v>461</v>
      </c>
      <c r="C122" s="392" t="s">
        <v>42</v>
      </c>
      <c r="D122" s="393">
        <f>2501.7/10000</f>
        <v>0.25017</v>
      </c>
      <c r="E122" s="393"/>
      <c r="F122" s="393">
        <f>D122</f>
        <v>0.25017</v>
      </c>
      <c r="G122" s="393"/>
      <c r="H122" s="393"/>
      <c r="I122" s="393"/>
      <c r="J122" s="393">
        <f>F122</f>
        <v>0.25017</v>
      </c>
      <c r="K122" s="391" t="s">
        <v>462</v>
      </c>
      <c r="L122" s="394">
        <v>69</v>
      </c>
      <c r="M122" s="390"/>
      <c r="N122" s="395"/>
      <c r="O122" s="395"/>
      <c r="P122" s="395"/>
      <c r="Q122" s="395"/>
      <c r="R122" s="395"/>
      <c r="S122" s="395"/>
      <c r="T122" s="395"/>
    </row>
    <row r="123" spans="1:20" s="396" customFormat="1" ht="27.6" customHeight="1" x14ac:dyDescent="0.3">
      <c r="A123" s="390"/>
      <c r="B123" s="391" t="s">
        <v>463</v>
      </c>
      <c r="C123" s="392" t="s">
        <v>42</v>
      </c>
      <c r="D123" s="393">
        <v>7.0000000000000007E-2</v>
      </c>
      <c r="E123" s="393"/>
      <c r="F123" s="393">
        <f>D123</f>
        <v>7.0000000000000007E-2</v>
      </c>
      <c r="G123" s="393"/>
      <c r="H123" s="393"/>
      <c r="I123" s="393"/>
      <c r="J123" s="393">
        <f>F123</f>
        <v>7.0000000000000007E-2</v>
      </c>
      <c r="K123" s="391" t="s">
        <v>464</v>
      </c>
      <c r="L123" s="394"/>
      <c r="M123" s="390"/>
      <c r="N123" s="395"/>
      <c r="O123" s="395"/>
      <c r="P123" s="395"/>
      <c r="Q123" s="395"/>
      <c r="R123" s="395"/>
      <c r="S123" s="395"/>
      <c r="T123" s="395"/>
    </row>
    <row r="124" spans="1:20" s="396" customFormat="1" ht="27.6" customHeight="1" x14ac:dyDescent="0.3">
      <c r="A124" s="390"/>
      <c r="B124" s="391" t="s">
        <v>465</v>
      </c>
      <c r="C124" s="392" t="s">
        <v>42</v>
      </c>
      <c r="D124" s="393">
        <v>0.15</v>
      </c>
      <c r="E124" s="393"/>
      <c r="F124" s="393">
        <f>D124</f>
        <v>0.15</v>
      </c>
      <c r="G124" s="393"/>
      <c r="H124" s="393"/>
      <c r="I124" s="393"/>
      <c r="J124" s="393">
        <f>D124</f>
        <v>0.15</v>
      </c>
      <c r="K124" s="391" t="s">
        <v>466</v>
      </c>
      <c r="L124" s="394"/>
      <c r="M124" s="390"/>
      <c r="N124" s="395"/>
      <c r="O124" s="395"/>
      <c r="P124" s="395"/>
      <c r="Q124" s="395"/>
      <c r="R124" s="395"/>
      <c r="S124" s="395"/>
      <c r="T124" s="395"/>
    </row>
    <row r="125" spans="1:20" s="285" customFormat="1" ht="27.6" customHeight="1" x14ac:dyDescent="0.3">
      <c r="A125" s="390"/>
      <c r="B125" s="391" t="s">
        <v>467</v>
      </c>
      <c r="C125" s="392" t="s">
        <v>42</v>
      </c>
      <c r="D125" s="393">
        <v>0.15</v>
      </c>
      <c r="E125" s="393"/>
      <c r="F125" s="393">
        <f>D125</f>
        <v>0.15</v>
      </c>
      <c r="G125" s="393"/>
      <c r="H125" s="393"/>
      <c r="I125" s="393"/>
      <c r="J125" s="393">
        <f>D125</f>
        <v>0.15</v>
      </c>
      <c r="K125" s="391" t="s">
        <v>468</v>
      </c>
      <c r="L125" s="394"/>
      <c r="M125" s="323"/>
      <c r="N125" s="125"/>
      <c r="O125" s="125"/>
      <c r="P125" s="125"/>
      <c r="Q125" s="125"/>
      <c r="R125" s="125"/>
      <c r="S125" s="125"/>
      <c r="T125" s="125"/>
    </row>
    <row r="126" spans="1:20" s="396" customFormat="1" ht="27.6" customHeight="1" x14ac:dyDescent="0.3">
      <c r="A126" s="279" t="s">
        <v>369</v>
      </c>
      <c r="B126" s="320" t="s">
        <v>89</v>
      </c>
      <c r="C126" s="281"/>
      <c r="D126" s="321">
        <f>D127</f>
        <v>0.75</v>
      </c>
      <c r="E126" s="321">
        <f t="shared" ref="E126:J126" si="32">E127</f>
        <v>0</v>
      </c>
      <c r="F126" s="321">
        <f>F127</f>
        <v>0.75</v>
      </c>
      <c r="G126" s="321">
        <f t="shared" si="32"/>
        <v>0</v>
      </c>
      <c r="H126" s="321">
        <f t="shared" si="32"/>
        <v>0</v>
      </c>
      <c r="I126" s="321">
        <f t="shared" si="32"/>
        <v>0</v>
      </c>
      <c r="J126" s="321">
        <f t="shared" si="32"/>
        <v>0.75</v>
      </c>
      <c r="K126" s="322"/>
      <c r="L126" s="292"/>
      <c r="M126" s="390"/>
      <c r="N126" s="395"/>
      <c r="O126" s="395"/>
      <c r="P126" s="395"/>
      <c r="Q126" s="395"/>
      <c r="R126" s="395"/>
      <c r="S126" s="395"/>
      <c r="T126" s="395"/>
    </row>
    <row r="127" spans="1:20" s="285" customFormat="1" ht="31.95" customHeight="1" x14ac:dyDescent="0.3">
      <c r="A127" s="281">
        <v>1</v>
      </c>
      <c r="B127" s="305" t="s">
        <v>469</v>
      </c>
      <c r="C127" s="281" t="s">
        <v>25</v>
      </c>
      <c r="D127" s="302">
        <v>0.75</v>
      </c>
      <c r="E127" s="302"/>
      <c r="F127" s="291">
        <f>SUM(G127:J127)</f>
        <v>0.75</v>
      </c>
      <c r="G127" s="302"/>
      <c r="H127" s="302"/>
      <c r="I127" s="302"/>
      <c r="J127" s="302">
        <v>0.75</v>
      </c>
      <c r="K127" s="283" t="s">
        <v>470</v>
      </c>
      <c r="L127" s="394">
        <v>70</v>
      </c>
      <c r="M127" s="323"/>
      <c r="N127" s="125"/>
      <c r="O127" s="125"/>
      <c r="P127" s="125"/>
      <c r="Q127" s="125"/>
      <c r="R127" s="125"/>
      <c r="S127" s="125"/>
      <c r="T127" s="125"/>
    </row>
    <row r="128" spans="1:20" s="285" customFormat="1" ht="27.6" customHeight="1" x14ac:dyDescent="0.3">
      <c r="A128" s="279" t="s">
        <v>471</v>
      </c>
      <c r="B128" s="320" t="s">
        <v>87</v>
      </c>
      <c r="C128" s="281"/>
      <c r="D128" s="321">
        <f>D129+D130+D131+D132+D133</f>
        <v>16.21</v>
      </c>
      <c r="E128" s="321">
        <f t="shared" ref="E128:J128" si="33">E129+E130+E131+E132+E133</f>
        <v>0</v>
      </c>
      <c r="F128" s="321">
        <f t="shared" si="33"/>
        <v>16.21</v>
      </c>
      <c r="G128" s="321">
        <f t="shared" si="33"/>
        <v>2</v>
      </c>
      <c r="H128" s="321">
        <f t="shared" si="33"/>
        <v>0</v>
      </c>
      <c r="I128" s="321">
        <f t="shared" si="33"/>
        <v>0</v>
      </c>
      <c r="J128" s="321">
        <f t="shared" si="33"/>
        <v>14.21</v>
      </c>
      <c r="K128" s="322"/>
      <c r="L128" s="292"/>
      <c r="M128" s="308"/>
      <c r="N128" s="125"/>
      <c r="O128" s="125"/>
      <c r="P128" s="125"/>
      <c r="Q128" s="125"/>
      <c r="R128" s="125"/>
      <c r="S128" s="125"/>
      <c r="T128" s="125"/>
    </row>
    <row r="129" spans="1:21" s="285" customFormat="1" ht="31.95" customHeight="1" x14ac:dyDescent="0.3">
      <c r="A129" s="281">
        <v>1</v>
      </c>
      <c r="B129" s="305" t="s">
        <v>472</v>
      </c>
      <c r="C129" s="281" t="s">
        <v>24</v>
      </c>
      <c r="D129" s="302">
        <v>1.59</v>
      </c>
      <c r="E129" s="302"/>
      <c r="F129" s="291">
        <v>1.59</v>
      </c>
      <c r="G129" s="302"/>
      <c r="H129" s="302"/>
      <c r="I129" s="302"/>
      <c r="J129" s="302">
        <v>1.59</v>
      </c>
      <c r="K129" s="283" t="s">
        <v>185</v>
      </c>
      <c r="L129" s="394">
        <v>71</v>
      </c>
      <c r="M129" s="323"/>
      <c r="N129" s="125"/>
      <c r="O129" s="125"/>
      <c r="P129" s="125"/>
      <c r="Q129" s="125"/>
      <c r="R129" s="125"/>
      <c r="S129" s="125"/>
      <c r="T129" s="125"/>
    </row>
    <row r="130" spans="1:21" s="285" customFormat="1" ht="31.95" customHeight="1" x14ac:dyDescent="0.3">
      <c r="A130" s="281">
        <v>2</v>
      </c>
      <c r="B130" s="260" t="s">
        <v>473</v>
      </c>
      <c r="C130" s="281" t="s">
        <v>24</v>
      </c>
      <c r="D130" s="366">
        <v>2</v>
      </c>
      <c r="E130" s="302"/>
      <c r="F130" s="291">
        <v>2</v>
      </c>
      <c r="G130" s="366">
        <v>2</v>
      </c>
      <c r="H130" s="302"/>
      <c r="I130" s="302"/>
      <c r="J130" s="302"/>
      <c r="K130" s="283" t="s">
        <v>184</v>
      </c>
      <c r="L130" s="394">
        <v>72</v>
      </c>
      <c r="M130" s="303"/>
      <c r="N130" s="125"/>
      <c r="O130" s="125"/>
      <c r="P130" s="125"/>
      <c r="Q130" s="125"/>
      <c r="R130" s="125"/>
      <c r="S130" s="125"/>
      <c r="T130" s="125"/>
    </row>
    <row r="131" spans="1:21" s="285" customFormat="1" ht="31.95" customHeight="1" x14ac:dyDescent="0.3">
      <c r="A131" s="281">
        <v>3</v>
      </c>
      <c r="B131" s="407" t="s">
        <v>474</v>
      </c>
      <c r="C131" s="281" t="s">
        <v>24</v>
      </c>
      <c r="D131" s="366">
        <v>5</v>
      </c>
      <c r="E131" s="302"/>
      <c r="F131" s="291">
        <v>5</v>
      </c>
      <c r="G131" s="366"/>
      <c r="H131" s="302"/>
      <c r="I131" s="302"/>
      <c r="J131" s="366">
        <v>5</v>
      </c>
      <c r="K131" s="283" t="s">
        <v>475</v>
      </c>
      <c r="L131" s="394">
        <v>73</v>
      </c>
      <c r="M131" s="323"/>
      <c r="N131" s="125"/>
      <c r="O131" s="125"/>
      <c r="P131" s="125"/>
      <c r="Q131" s="125"/>
      <c r="R131" s="125"/>
      <c r="S131" s="125"/>
      <c r="T131" s="125"/>
    </row>
    <row r="132" spans="1:21" s="285" customFormat="1" ht="31.95" customHeight="1" x14ac:dyDescent="0.3">
      <c r="A132" s="281">
        <v>4</v>
      </c>
      <c r="B132" s="407" t="s">
        <v>476</v>
      </c>
      <c r="C132" s="281" t="s">
        <v>24</v>
      </c>
      <c r="D132" s="366">
        <v>1.92</v>
      </c>
      <c r="E132" s="302"/>
      <c r="F132" s="291">
        <v>1.92</v>
      </c>
      <c r="G132" s="366"/>
      <c r="H132" s="302"/>
      <c r="I132" s="302"/>
      <c r="J132" s="366">
        <v>1.92</v>
      </c>
      <c r="K132" s="349" t="s">
        <v>487</v>
      </c>
      <c r="L132" s="394">
        <v>74</v>
      </c>
      <c r="M132" s="323"/>
      <c r="N132" s="125"/>
      <c r="O132" s="125"/>
      <c r="P132" s="125"/>
      <c r="Q132" s="125"/>
      <c r="R132" s="125"/>
      <c r="S132" s="125"/>
      <c r="T132" s="125"/>
    </row>
    <row r="133" spans="1:21" s="285" customFormat="1" ht="31.95" customHeight="1" x14ac:dyDescent="0.3">
      <c r="A133" s="281">
        <v>5</v>
      </c>
      <c r="B133" s="407" t="s">
        <v>477</v>
      </c>
      <c r="C133" s="281" t="s">
        <v>24</v>
      </c>
      <c r="D133" s="366">
        <v>5.7</v>
      </c>
      <c r="E133" s="302"/>
      <c r="F133" s="291">
        <v>5.7</v>
      </c>
      <c r="G133" s="366"/>
      <c r="H133" s="302"/>
      <c r="I133" s="302"/>
      <c r="J133" s="366">
        <v>5.7</v>
      </c>
      <c r="K133" s="349" t="s">
        <v>487</v>
      </c>
      <c r="L133" s="394">
        <v>75</v>
      </c>
      <c r="M133" s="323"/>
      <c r="N133" s="125"/>
      <c r="O133" s="125"/>
      <c r="P133" s="125"/>
      <c r="Q133" s="125"/>
      <c r="R133" s="125"/>
      <c r="S133" s="125"/>
      <c r="T133" s="125"/>
    </row>
    <row r="134" spans="1:21" s="285" customFormat="1" ht="27.6" customHeight="1" x14ac:dyDescent="0.3">
      <c r="A134" s="279" t="s">
        <v>478</v>
      </c>
      <c r="B134" s="320" t="s">
        <v>312</v>
      </c>
      <c r="C134" s="281"/>
      <c r="D134" s="321">
        <f>D135+D137+D142+D146</f>
        <v>28.73</v>
      </c>
      <c r="E134" s="321">
        <f t="shared" ref="E134:J134" si="34">E135+E137+E142+E146</f>
        <v>8.5</v>
      </c>
      <c r="F134" s="321">
        <f t="shared" si="34"/>
        <v>20.23</v>
      </c>
      <c r="G134" s="321">
        <f t="shared" si="34"/>
        <v>13.72</v>
      </c>
      <c r="H134" s="321">
        <f t="shared" si="34"/>
        <v>1.44</v>
      </c>
      <c r="I134" s="321">
        <f t="shared" si="34"/>
        <v>0</v>
      </c>
      <c r="J134" s="321">
        <f t="shared" si="34"/>
        <v>5.0699999999999994</v>
      </c>
      <c r="K134" s="322"/>
      <c r="L134" s="292"/>
      <c r="M134" s="308"/>
      <c r="N134" s="125"/>
      <c r="O134" s="125"/>
      <c r="P134" s="125"/>
      <c r="Q134" s="125"/>
      <c r="R134" s="125"/>
      <c r="S134" s="125"/>
      <c r="T134" s="125"/>
    </row>
    <row r="135" spans="1:21" s="285" customFormat="1" ht="27.6" customHeight="1" x14ac:dyDescent="0.3">
      <c r="A135" s="324" t="s">
        <v>479</v>
      </c>
      <c r="B135" s="320" t="s">
        <v>314</v>
      </c>
      <c r="C135" s="281"/>
      <c r="D135" s="325">
        <f>D136</f>
        <v>2</v>
      </c>
      <c r="E135" s="325">
        <f t="shared" ref="E135:J135" si="35">E136</f>
        <v>1.1000000000000001</v>
      </c>
      <c r="F135" s="325">
        <f t="shared" si="35"/>
        <v>0.89999999999999991</v>
      </c>
      <c r="G135" s="325">
        <f t="shared" si="35"/>
        <v>0.3</v>
      </c>
      <c r="H135" s="325">
        <f t="shared" si="35"/>
        <v>0</v>
      </c>
      <c r="I135" s="325">
        <f t="shared" si="35"/>
        <v>0</v>
      </c>
      <c r="J135" s="325">
        <f t="shared" si="35"/>
        <v>0.6</v>
      </c>
      <c r="K135" s="326"/>
      <c r="L135" s="292"/>
      <c r="M135" s="308"/>
      <c r="N135" s="125"/>
      <c r="O135" s="125"/>
      <c r="P135" s="125"/>
      <c r="Q135" s="125"/>
      <c r="R135" s="125"/>
      <c r="S135" s="125"/>
      <c r="T135" s="125"/>
    </row>
    <row r="136" spans="1:21" s="285" customFormat="1" ht="27.6" customHeight="1" x14ac:dyDescent="0.3">
      <c r="A136" s="281">
        <v>1</v>
      </c>
      <c r="B136" s="305" t="s">
        <v>480</v>
      </c>
      <c r="C136" s="281" t="s">
        <v>30</v>
      </c>
      <c r="D136" s="366">
        <v>2</v>
      </c>
      <c r="E136" s="366">
        <v>1.1000000000000001</v>
      </c>
      <c r="F136" s="310">
        <f>SUM(G136:J136)</f>
        <v>0.89999999999999991</v>
      </c>
      <c r="G136" s="310">
        <v>0.3</v>
      </c>
      <c r="H136" s="310"/>
      <c r="I136" s="302"/>
      <c r="J136" s="310">
        <v>0.6</v>
      </c>
      <c r="K136" s="283" t="s">
        <v>185</v>
      </c>
      <c r="L136" s="292">
        <v>76</v>
      </c>
      <c r="M136" s="281"/>
      <c r="N136" s="125"/>
      <c r="O136" s="125"/>
      <c r="P136" s="125"/>
      <c r="Q136" s="125"/>
      <c r="R136" s="125"/>
      <c r="S136" s="125"/>
      <c r="T136" s="125"/>
    </row>
    <row r="137" spans="1:21" s="285" customFormat="1" ht="27.6" customHeight="1" x14ac:dyDescent="0.3">
      <c r="A137" s="324" t="s">
        <v>481</v>
      </c>
      <c r="B137" s="320" t="s">
        <v>107</v>
      </c>
      <c r="C137" s="281"/>
      <c r="D137" s="287">
        <f>D138+D139+D119+D140+D141</f>
        <v>23.67</v>
      </c>
      <c r="E137" s="287">
        <f t="shared" ref="E137:J137" si="36">E138+E139+E119+E140+E141</f>
        <v>7.4</v>
      </c>
      <c r="F137" s="287">
        <f t="shared" si="36"/>
        <v>16.27</v>
      </c>
      <c r="G137" s="287">
        <f t="shared" si="36"/>
        <v>12.5</v>
      </c>
      <c r="H137" s="287">
        <f t="shared" si="36"/>
        <v>0</v>
      </c>
      <c r="I137" s="287">
        <f t="shared" si="36"/>
        <v>0</v>
      </c>
      <c r="J137" s="287">
        <f t="shared" si="36"/>
        <v>3.77</v>
      </c>
      <c r="K137" s="283"/>
      <c r="L137" s="281"/>
      <c r="M137" s="298"/>
      <c r="N137" s="125"/>
      <c r="O137" s="125"/>
      <c r="P137" s="125"/>
      <c r="Q137" s="125"/>
      <c r="R137" s="125"/>
      <c r="S137" s="125"/>
      <c r="T137" s="125"/>
    </row>
    <row r="138" spans="1:21" s="285" customFormat="1" ht="27.6" customHeight="1" x14ac:dyDescent="0.3">
      <c r="A138" s="289">
        <v>1</v>
      </c>
      <c r="B138" s="408" t="s">
        <v>482</v>
      </c>
      <c r="C138" s="281" t="s">
        <v>34</v>
      </c>
      <c r="D138" s="366">
        <v>13</v>
      </c>
      <c r="E138" s="366">
        <v>7.4</v>
      </c>
      <c r="F138" s="366">
        <f>SUM(G138:J138)</f>
        <v>5.6</v>
      </c>
      <c r="G138" s="366">
        <v>3</v>
      </c>
      <c r="H138" s="366"/>
      <c r="I138" s="366"/>
      <c r="J138" s="366">
        <v>2.6</v>
      </c>
      <c r="K138" s="305" t="s">
        <v>483</v>
      </c>
      <c r="L138" s="281">
        <v>77</v>
      </c>
      <c r="M138" s="303" t="s">
        <v>296</v>
      </c>
      <c r="N138" s="125"/>
      <c r="O138" s="125"/>
      <c r="P138" s="125"/>
      <c r="Q138" s="125"/>
      <c r="R138" s="125"/>
      <c r="S138" s="125"/>
      <c r="T138" s="125"/>
    </row>
    <row r="139" spans="1:21" s="285" customFormat="1" ht="30" customHeight="1" x14ac:dyDescent="0.3">
      <c r="A139" s="289">
        <v>2</v>
      </c>
      <c r="B139" s="290" t="s">
        <v>484</v>
      </c>
      <c r="C139" s="281" t="s">
        <v>34</v>
      </c>
      <c r="D139" s="310">
        <v>9.5</v>
      </c>
      <c r="E139" s="310"/>
      <c r="F139" s="366">
        <f>SUM(G139:J139)</f>
        <v>9.5</v>
      </c>
      <c r="G139" s="310">
        <f>D139</f>
        <v>9.5</v>
      </c>
      <c r="H139" s="310"/>
      <c r="I139" s="310"/>
      <c r="J139" s="310"/>
      <c r="K139" s="349" t="s">
        <v>485</v>
      </c>
      <c r="L139" s="281">
        <v>78</v>
      </c>
      <c r="M139" s="303" t="s">
        <v>296</v>
      </c>
      <c r="N139" s="409"/>
      <c r="O139" s="298"/>
      <c r="P139" s="298"/>
      <c r="Q139" s="298"/>
      <c r="R139" s="298"/>
      <c r="S139" s="298"/>
      <c r="T139" s="410"/>
      <c r="U139" s="411"/>
    </row>
    <row r="140" spans="1:21" s="285" customFormat="1" ht="27.6" customHeight="1" x14ac:dyDescent="0.3">
      <c r="A140" s="289">
        <v>3</v>
      </c>
      <c r="B140" s="349" t="s">
        <v>486</v>
      </c>
      <c r="C140" s="281" t="s">
        <v>34</v>
      </c>
      <c r="D140" s="310">
        <v>0.3</v>
      </c>
      <c r="E140" s="310"/>
      <c r="F140" s="366">
        <f>SUM(G140:J140)</f>
        <v>0.3</v>
      </c>
      <c r="G140" s="310"/>
      <c r="H140" s="310"/>
      <c r="I140" s="310"/>
      <c r="J140" s="310">
        <f>D140</f>
        <v>0.3</v>
      </c>
      <c r="K140" s="349" t="s">
        <v>487</v>
      </c>
      <c r="L140" s="281">
        <v>79</v>
      </c>
      <c r="M140" s="298"/>
      <c r="N140" s="125"/>
      <c r="O140" s="125"/>
      <c r="P140" s="125"/>
      <c r="Q140" s="125"/>
      <c r="R140" s="125"/>
      <c r="S140" s="125"/>
      <c r="T140" s="125"/>
    </row>
    <row r="141" spans="1:21" s="285" customFormat="1" ht="27.6" customHeight="1" x14ac:dyDescent="0.3">
      <c r="A141" s="289">
        <v>4</v>
      </c>
      <c r="B141" s="283" t="s">
        <v>488</v>
      </c>
      <c r="C141" s="281" t="s">
        <v>34</v>
      </c>
      <c r="D141" s="302">
        <v>0.2</v>
      </c>
      <c r="E141" s="302"/>
      <c r="F141" s="366">
        <f>SUM(G141:J141)</f>
        <v>0.2</v>
      </c>
      <c r="G141" s="310"/>
      <c r="H141" s="310"/>
      <c r="I141" s="302"/>
      <c r="J141" s="310">
        <v>0.2</v>
      </c>
      <c r="K141" s="290" t="s">
        <v>448</v>
      </c>
      <c r="L141" s="281">
        <v>80</v>
      </c>
      <c r="M141" s="308"/>
      <c r="N141" s="125"/>
      <c r="O141" s="125"/>
      <c r="P141" s="125"/>
      <c r="Q141" s="125"/>
      <c r="R141" s="125"/>
      <c r="S141" s="125"/>
      <c r="T141" s="125"/>
    </row>
    <row r="142" spans="1:21" s="285" customFormat="1" ht="27.6" customHeight="1" x14ac:dyDescent="0.3">
      <c r="A142" s="324" t="s">
        <v>489</v>
      </c>
      <c r="B142" s="320" t="s">
        <v>490</v>
      </c>
      <c r="C142" s="281"/>
      <c r="D142" s="325">
        <f t="shared" ref="D142:J142" si="37">D143+D144+D145</f>
        <v>2.5099999999999998</v>
      </c>
      <c r="E142" s="325">
        <f t="shared" si="37"/>
        <v>0</v>
      </c>
      <c r="F142" s="325">
        <f t="shared" si="37"/>
        <v>2.5099999999999998</v>
      </c>
      <c r="G142" s="325">
        <f t="shared" si="37"/>
        <v>0.76</v>
      </c>
      <c r="H142" s="325">
        <f t="shared" si="37"/>
        <v>1.44</v>
      </c>
      <c r="I142" s="325">
        <f t="shared" si="37"/>
        <v>0</v>
      </c>
      <c r="J142" s="325">
        <f t="shared" si="37"/>
        <v>0.31</v>
      </c>
      <c r="K142" s="326"/>
      <c r="L142" s="292"/>
      <c r="M142" s="281"/>
      <c r="N142" s="125"/>
      <c r="O142" s="125"/>
      <c r="P142" s="125"/>
      <c r="Q142" s="125"/>
      <c r="R142" s="125"/>
      <c r="S142" s="125"/>
      <c r="T142" s="125"/>
    </row>
    <row r="143" spans="1:21" s="285" customFormat="1" ht="39.6" x14ac:dyDescent="0.3">
      <c r="A143" s="281">
        <v>1</v>
      </c>
      <c r="B143" s="340" t="s">
        <v>491</v>
      </c>
      <c r="C143" s="347" t="s">
        <v>36</v>
      </c>
      <c r="D143" s="339">
        <v>2.46</v>
      </c>
      <c r="E143" s="339"/>
      <c r="F143" s="339">
        <f>SUM(G143:J143)</f>
        <v>2.46</v>
      </c>
      <c r="G143" s="339">
        <v>0.73</v>
      </c>
      <c r="H143" s="339">
        <v>1.44</v>
      </c>
      <c r="I143" s="339"/>
      <c r="J143" s="339">
        <v>0.28999999999999998</v>
      </c>
      <c r="K143" s="340" t="s">
        <v>492</v>
      </c>
      <c r="L143" s="292">
        <v>81</v>
      </c>
      <c r="M143" s="303" t="s">
        <v>296</v>
      </c>
      <c r="N143" s="125"/>
      <c r="O143" s="125"/>
      <c r="P143" s="125"/>
      <c r="Q143" s="125"/>
      <c r="R143" s="125"/>
      <c r="S143" s="125"/>
      <c r="T143" s="125"/>
    </row>
    <row r="144" spans="1:21" s="285" customFormat="1" ht="27.6" customHeight="1" x14ac:dyDescent="0.3">
      <c r="A144" s="412">
        <v>2</v>
      </c>
      <c r="B144" s="413" t="s">
        <v>503</v>
      </c>
      <c r="C144" s="347" t="s">
        <v>36</v>
      </c>
      <c r="D144" s="414">
        <v>0.04</v>
      </c>
      <c r="E144" s="415"/>
      <c r="F144" s="339">
        <f>SUM(G144:J144)</f>
        <v>0.04</v>
      </c>
      <c r="G144" s="339">
        <v>0.03</v>
      </c>
      <c r="H144" s="339"/>
      <c r="I144" s="339"/>
      <c r="J144" s="339">
        <v>0.01</v>
      </c>
      <c r="K144" s="416" t="s">
        <v>184</v>
      </c>
      <c r="L144" s="292">
        <v>82</v>
      </c>
      <c r="M144" s="303" t="s">
        <v>296</v>
      </c>
      <c r="N144" s="125"/>
      <c r="O144" s="125"/>
      <c r="P144" s="125"/>
      <c r="Q144" s="125"/>
      <c r="R144" s="125"/>
      <c r="S144" s="125"/>
      <c r="T144" s="125"/>
    </row>
    <row r="145" spans="1:20" s="285" customFormat="1" ht="26.4" x14ac:dyDescent="0.3">
      <c r="A145" s="412">
        <v>3</v>
      </c>
      <c r="B145" s="413" t="s">
        <v>339</v>
      </c>
      <c r="C145" s="347" t="s">
        <v>36</v>
      </c>
      <c r="D145" s="414">
        <v>0.01</v>
      </c>
      <c r="E145" s="415"/>
      <c r="F145" s="339">
        <f>SUM(G145:J145)</f>
        <v>0.01</v>
      </c>
      <c r="G145" s="339"/>
      <c r="H145" s="339"/>
      <c r="I145" s="339"/>
      <c r="J145" s="339">
        <v>0.01</v>
      </c>
      <c r="K145" s="416" t="s">
        <v>186</v>
      </c>
      <c r="L145" s="292">
        <v>83</v>
      </c>
      <c r="M145" s="303" t="s">
        <v>296</v>
      </c>
      <c r="N145" s="125"/>
      <c r="O145" s="125"/>
      <c r="P145" s="125"/>
      <c r="Q145" s="125"/>
      <c r="R145" s="125"/>
      <c r="S145" s="125"/>
      <c r="T145" s="125"/>
    </row>
    <row r="146" spans="1:20" s="285" customFormat="1" ht="15.6" x14ac:dyDescent="0.3">
      <c r="A146" s="417" t="s">
        <v>493</v>
      </c>
      <c r="B146" s="418" t="s">
        <v>494</v>
      </c>
      <c r="C146" s="419"/>
      <c r="D146" s="420">
        <f t="shared" ref="D146:J146" si="38">D147</f>
        <v>0.55000000000000004</v>
      </c>
      <c r="E146" s="420">
        <f t="shared" si="38"/>
        <v>0</v>
      </c>
      <c r="F146" s="420">
        <f t="shared" si="38"/>
        <v>0.55000000000000004</v>
      </c>
      <c r="G146" s="420">
        <f t="shared" si="38"/>
        <v>0.16</v>
      </c>
      <c r="H146" s="420">
        <f t="shared" si="38"/>
        <v>0</v>
      </c>
      <c r="I146" s="420">
        <f t="shared" si="38"/>
        <v>0</v>
      </c>
      <c r="J146" s="420">
        <f t="shared" si="38"/>
        <v>0.39</v>
      </c>
      <c r="K146" s="416"/>
      <c r="L146" s="292"/>
      <c r="M146" s="298"/>
      <c r="N146" s="125"/>
      <c r="O146" s="125"/>
      <c r="P146" s="125"/>
      <c r="Q146" s="125"/>
      <c r="R146" s="125"/>
      <c r="S146" s="125"/>
      <c r="T146" s="125"/>
    </row>
    <row r="147" spans="1:20" s="285" customFormat="1" ht="39.6" x14ac:dyDescent="0.3">
      <c r="A147" s="412">
        <v>1</v>
      </c>
      <c r="B147" s="413" t="s">
        <v>495</v>
      </c>
      <c r="C147" s="419" t="s">
        <v>37</v>
      </c>
      <c r="D147" s="421">
        <v>0.55000000000000004</v>
      </c>
      <c r="E147" s="415"/>
      <c r="F147" s="422">
        <f>SUM(G147:J147)</f>
        <v>0.55000000000000004</v>
      </c>
      <c r="G147" s="339">
        <v>0.16</v>
      </c>
      <c r="H147" s="339"/>
      <c r="I147" s="339"/>
      <c r="J147" s="339">
        <v>0.39</v>
      </c>
      <c r="K147" s="412" t="s">
        <v>496</v>
      </c>
      <c r="L147" s="292">
        <v>84</v>
      </c>
      <c r="M147" s="303" t="s">
        <v>296</v>
      </c>
      <c r="N147" s="125"/>
      <c r="O147" s="125"/>
      <c r="P147" s="125"/>
      <c r="Q147" s="125"/>
      <c r="R147" s="125"/>
      <c r="S147" s="125"/>
      <c r="T147" s="125"/>
    </row>
    <row r="148" spans="1:20" s="285" customFormat="1" ht="27.6" customHeight="1" x14ac:dyDescent="0.3">
      <c r="A148" s="279" t="s">
        <v>497</v>
      </c>
      <c r="B148" s="423" t="s">
        <v>428</v>
      </c>
      <c r="C148" s="281"/>
      <c r="D148" s="424">
        <f t="shared" ref="D148:J148" si="39">D149</f>
        <v>4</v>
      </c>
      <c r="E148" s="424">
        <f t="shared" si="39"/>
        <v>2</v>
      </c>
      <c r="F148" s="282">
        <f t="shared" si="39"/>
        <v>2</v>
      </c>
      <c r="G148" s="282">
        <f t="shared" si="39"/>
        <v>2</v>
      </c>
      <c r="H148" s="282">
        <f t="shared" si="39"/>
        <v>0</v>
      </c>
      <c r="I148" s="366">
        <f t="shared" si="39"/>
        <v>0</v>
      </c>
      <c r="J148" s="366">
        <f t="shared" si="39"/>
        <v>0</v>
      </c>
      <c r="K148" s="283"/>
      <c r="L148" s="298"/>
      <c r="M148" s="281"/>
      <c r="N148" s="125"/>
      <c r="O148" s="125"/>
      <c r="P148" s="125"/>
      <c r="Q148" s="125"/>
      <c r="R148" s="125"/>
      <c r="S148" s="125"/>
      <c r="T148" s="125"/>
    </row>
    <row r="149" spans="1:20" s="285" customFormat="1" ht="27.6" customHeight="1" x14ac:dyDescent="0.3">
      <c r="A149" s="281">
        <v>1</v>
      </c>
      <c r="B149" s="283" t="s">
        <v>498</v>
      </c>
      <c r="C149" s="281" t="s">
        <v>48</v>
      </c>
      <c r="D149" s="366">
        <v>4</v>
      </c>
      <c r="E149" s="366">
        <v>2</v>
      </c>
      <c r="F149" s="425">
        <f>SUM(G149:J149)</f>
        <v>2</v>
      </c>
      <c r="G149" s="350">
        <v>2</v>
      </c>
      <c r="H149" s="350"/>
      <c r="I149" s="350"/>
      <c r="J149" s="366"/>
      <c r="K149" s="283" t="s">
        <v>185</v>
      </c>
      <c r="L149" s="292">
        <v>85</v>
      </c>
      <c r="M149" s="303" t="s">
        <v>296</v>
      </c>
      <c r="N149" s="125"/>
      <c r="O149" s="125"/>
      <c r="P149" s="125"/>
      <c r="Q149" s="125"/>
      <c r="R149" s="125"/>
      <c r="S149" s="125"/>
      <c r="T149" s="125"/>
    </row>
    <row r="150" spans="1:20" s="285" customFormat="1" ht="27.6" customHeight="1" x14ac:dyDescent="0.3">
      <c r="A150" s="353" t="s">
        <v>499</v>
      </c>
      <c r="B150" s="280" t="s">
        <v>74</v>
      </c>
      <c r="C150" s="281"/>
      <c r="D150" s="426">
        <f t="shared" ref="D150:J150" si="40">SUM(D151:D152)</f>
        <v>4.2</v>
      </c>
      <c r="E150" s="426">
        <f t="shared" si="40"/>
        <v>0</v>
      </c>
      <c r="F150" s="426">
        <f t="shared" si="40"/>
        <v>4.2</v>
      </c>
      <c r="G150" s="426">
        <f t="shared" si="40"/>
        <v>2</v>
      </c>
      <c r="H150" s="426">
        <f t="shared" si="40"/>
        <v>0</v>
      </c>
      <c r="I150" s="426">
        <f t="shared" si="40"/>
        <v>0</v>
      </c>
      <c r="J150" s="426">
        <f t="shared" si="40"/>
        <v>2.2000000000000002</v>
      </c>
      <c r="K150" s="283"/>
      <c r="L150" s="298"/>
      <c r="M150" s="427"/>
      <c r="N150" s="125"/>
      <c r="O150" s="125"/>
      <c r="P150" s="125"/>
      <c r="Q150" s="125"/>
      <c r="R150" s="125"/>
      <c r="S150" s="125"/>
      <c r="T150" s="125"/>
    </row>
    <row r="151" spans="1:20" s="285" customFormat="1" ht="27.6" customHeight="1" x14ac:dyDescent="0.3">
      <c r="A151" s="281">
        <v>1</v>
      </c>
      <c r="B151" s="428" t="s">
        <v>500</v>
      </c>
      <c r="C151" s="427" t="s">
        <v>17</v>
      </c>
      <c r="D151" s="429">
        <v>2</v>
      </c>
      <c r="E151" s="429"/>
      <c r="F151" s="425">
        <f>SUM(G151:J151)</f>
        <v>2</v>
      </c>
      <c r="G151" s="429">
        <v>2</v>
      </c>
      <c r="H151" s="429"/>
      <c r="I151" s="429"/>
      <c r="J151" s="429"/>
      <c r="K151" s="430" t="s">
        <v>188</v>
      </c>
      <c r="L151" s="292">
        <v>86</v>
      </c>
      <c r="M151" s="303" t="s">
        <v>296</v>
      </c>
      <c r="N151" s="125"/>
      <c r="O151" s="125"/>
      <c r="P151" s="125"/>
      <c r="Q151" s="125"/>
      <c r="R151" s="125"/>
      <c r="S151" s="125"/>
      <c r="T151" s="125"/>
    </row>
    <row r="152" spans="1:20" s="285" customFormat="1" ht="26.4" x14ac:dyDescent="0.3">
      <c r="A152" s="281">
        <v>2</v>
      </c>
      <c r="B152" s="431" t="s">
        <v>501</v>
      </c>
      <c r="C152" s="427" t="s">
        <v>17</v>
      </c>
      <c r="D152" s="366">
        <v>2.2000000000000002</v>
      </c>
      <c r="E152" s="302"/>
      <c r="F152" s="425">
        <f>SUM(G152:J152)</f>
        <v>2.2000000000000002</v>
      </c>
      <c r="G152" s="302"/>
      <c r="H152" s="302"/>
      <c r="I152" s="302"/>
      <c r="J152" s="366">
        <v>2.2000000000000002</v>
      </c>
      <c r="K152" s="430" t="s">
        <v>502</v>
      </c>
      <c r="L152" s="281">
        <v>87</v>
      </c>
      <c r="M152" s="303" t="s">
        <v>296</v>
      </c>
      <c r="N152" s="125"/>
      <c r="O152" s="125"/>
      <c r="P152" s="125"/>
      <c r="Q152" s="125"/>
      <c r="R152" s="125"/>
      <c r="S152" s="125"/>
      <c r="T152" s="125"/>
    </row>
    <row r="153" spans="1:20" s="285" customFormat="1" ht="15.6" x14ac:dyDescent="0.3">
      <c r="A153" s="273"/>
      <c r="C153" s="273"/>
      <c r="D153" s="432"/>
      <c r="E153" s="432"/>
      <c r="F153" s="432"/>
      <c r="G153" s="432"/>
      <c r="H153" s="432"/>
      <c r="I153" s="432"/>
      <c r="J153" s="432"/>
      <c r="K153" s="433"/>
    </row>
    <row r="154" spans="1:20" s="285" customFormat="1" ht="15.6" x14ac:dyDescent="0.3">
      <c r="A154" s="273"/>
      <c r="C154" s="273"/>
      <c r="D154" s="432"/>
      <c r="E154" s="432"/>
      <c r="F154" s="432"/>
      <c r="G154" s="432"/>
      <c r="H154" s="432"/>
      <c r="I154" s="432"/>
      <c r="J154" s="432"/>
      <c r="K154" s="433"/>
    </row>
    <row r="155" spans="1:20" s="285" customFormat="1" ht="15.6" x14ac:dyDescent="0.3">
      <c r="A155" s="273"/>
      <c r="C155" s="273"/>
      <c r="D155" s="432"/>
      <c r="E155" s="432"/>
      <c r="F155" s="432"/>
      <c r="G155" s="432"/>
      <c r="H155" s="432"/>
      <c r="I155" s="432"/>
      <c r="J155" s="432"/>
      <c r="K155" s="433"/>
    </row>
    <row r="184" spans="4:4" x14ac:dyDescent="0.25">
      <c r="D184" s="435"/>
    </row>
  </sheetData>
  <mergeCells count="18">
    <mergeCell ref="A1:B1"/>
    <mergeCell ref="A2:M2"/>
    <mergeCell ref="A3:M3"/>
    <mergeCell ref="A4:A5"/>
    <mergeCell ref="B4:B5"/>
    <mergeCell ref="C4:C5"/>
    <mergeCell ref="D4:D5"/>
    <mergeCell ref="E4:E5"/>
    <mergeCell ref="F4:J4"/>
    <mergeCell ref="K4:K5"/>
    <mergeCell ref="L88:L93"/>
    <mergeCell ref="V107:W107"/>
    <mergeCell ref="M88:M93"/>
    <mergeCell ref="L4:L5"/>
    <mergeCell ref="M4:M5"/>
    <mergeCell ref="P4:P5"/>
    <mergeCell ref="Q4:Q5"/>
    <mergeCell ref="R4:R5"/>
  </mergeCells>
  <pageMargins left="0.62" right="0.46" top="0.75" bottom="0.46" header="0.3" footer="0.3"/>
  <pageSetup paperSize="9" scale="6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8"/>
  <sheetViews>
    <sheetView zoomScaleNormal="100" workbookViewId="0">
      <selection activeCell="I9" sqref="I9"/>
    </sheetView>
  </sheetViews>
  <sheetFormatPr defaultRowHeight="13.8" x14ac:dyDescent="0.25"/>
  <cols>
    <col min="1" max="1" width="5" bestFit="1" customWidth="1"/>
    <col min="2" max="2" width="31" customWidth="1"/>
    <col min="3" max="3" width="5.3984375" bestFit="1" customWidth="1"/>
    <col min="4" max="4" width="10.3984375" customWidth="1"/>
    <col min="5" max="6" width="9" bestFit="1" customWidth="1"/>
    <col min="7" max="7" width="9.09765625" customWidth="1"/>
    <col min="8" max="8" width="6.59765625" bestFit="1" customWidth="1"/>
    <col min="9" max="9" width="7.59765625" bestFit="1" customWidth="1"/>
    <col min="10" max="10" width="8.59765625" customWidth="1"/>
    <col min="11" max="11" width="5.296875" bestFit="1" customWidth="1"/>
    <col min="12" max="12" width="7.59765625" bestFit="1" customWidth="1"/>
    <col min="13" max="13" width="6.59765625" bestFit="1" customWidth="1"/>
    <col min="14" max="14" width="6.59765625" customWidth="1"/>
    <col min="15" max="15" width="6.59765625" bestFit="1" customWidth="1"/>
    <col min="16" max="16" width="8.296875" customWidth="1"/>
    <col min="17" max="17" width="6.59765625" bestFit="1" customWidth="1"/>
    <col min="18" max="18" width="5.59765625" bestFit="1" customWidth="1"/>
    <col min="19" max="20" width="5.296875" bestFit="1" customWidth="1"/>
    <col min="21" max="21" width="7.59765625" bestFit="1" customWidth="1"/>
    <col min="22" max="23" width="6.59765625" bestFit="1" customWidth="1"/>
    <col min="24" max="24" width="5.296875" bestFit="1" customWidth="1"/>
    <col min="25" max="25" width="8.3984375" customWidth="1"/>
    <col min="26" max="26" width="5.59765625" bestFit="1" customWidth="1"/>
    <col min="27" max="28" width="6.59765625" bestFit="1" customWidth="1"/>
    <col min="29" max="29" width="5.59765625" bestFit="1" customWidth="1"/>
    <col min="30" max="31" width="5.296875" bestFit="1" customWidth="1"/>
    <col min="32" max="32" width="7.59765625" bestFit="1" customWidth="1"/>
    <col min="33" max="33" width="7.796875" customWidth="1"/>
    <col min="34" max="36" width="5.59765625" bestFit="1" customWidth="1"/>
    <col min="37" max="37" width="6.59765625" bestFit="1" customWidth="1"/>
    <col min="38" max="38" width="5.296875" bestFit="1" customWidth="1"/>
    <col min="39" max="40" width="6.59765625" bestFit="1" customWidth="1"/>
    <col min="41" max="41" width="7.59765625" bestFit="1" customWidth="1"/>
    <col min="42" max="43" width="5.59765625" bestFit="1" customWidth="1"/>
    <col min="44" max="44" width="5.296875" bestFit="1" customWidth="1"/>
    <col min="45" max="46" width="6.59765625" bestFit="1" customWidth="1"/>
    <col min="47" max="47" width="8" bestFit="1" customWidth="1"/>
    <col min="48" max="48" width="5.59765625" bestFit="1" customWidth="1"/>
    <col min="49" max="49" width="6.59765625" bestFit="1" customWidth="1"/>
    <col min="50" max="50" width="5.59765625" bestFit="1" customWidth="1"/>
    <col min="51" max="51" width="8" bestFit="1" customWidth="1"/>
    <col min="52" max="52" width="6.59765625" bestFit="1" customWidth="1"/>
    <col min="53" max="53" width="5.296875" bestFit="1" customWidth="1"/>
    <col min="54" max="54" width="7.09765625" customWidth="1"/>
    <col min="55" max="55" width="8" customWidth="1"/>
    <col min="57" max="57" width="9.3984375" customWidth="1"/>
    <col min="58" max="58" width="8.796875" style="237"/>
    <col min="59" max="59" width="9.59765625" style="237" bestFit="1" customWidth="1"/>
    <col min="60" max="100" width="8.796875" style="237"/>
  </cols>
  <sheetData>
    <row r="1" spans="1:100" s="1" customFormat="1" ht="18" x14ac:dyDescent="0.25">
      <c r="A1" s="495" t="s">
        <v>0</v>
      </c>
      <c r="B1" s="495"/>
      <c r="C1" s="2"/>
      <c r="D1" s="3"/>
      <c r="E1" s="2"/>
      <c r="F1" s="3"/>
      <c r="G1" s="3"/>
      <c r="H1" s="3"/>
      <c r="I1" s="3"/>
      <c r="J1" s="2"/>
      <c r="K1" s="2"/>
      <c r="L1" s="2"/>
      <c r="M1" s="2"/>
      <c r="N1" s="2"/>
      <c r="O1" s="2"/>
      <c r="P1" s="4"/>
      <c r="Q1" s="3"/>
      <c r="R1" s="2"/>
      <c r="S1" s="2"/>
      <c r="T1" s="2"/>
      <c r="U1" s="2"/>
      <c r="V1" s="2"/>
      <c r="W1" s="2"/>
      <c r="X1" s="2"/>
      <c r="Y1" s="2"/>
      <c r="Z1" s="2"/>
      <c r="AA1" s="2"/>
      <c r="AB1" s="2"/>
      <c r="AC1" s="2"/>
      <c r="AD1" s="2"/>
      <c r="AE1" s="2"/>
      <c r="AF1" s="2"/>
      <c r="AG1" s="2"/>
      <c r="AH1" s="2"/>
      <c r="AI1" s="2"/>
      <c r="AJ1" s="2"/>
      <c r="AK1" s="2"/>
      <c r="AL1" s="2"/>
      <c r="AM1" s="2"/>
      <c r="AN1" s="2"/>
      <c r="AO1" s="2"/>
      <c r="AP1" s="4"/>
      <c r="AQ1" s="2"/>
      <c r="AR1" s="2"/>
      <c r="AS1" s="2"/>
      <c r="AT1" s="2"/>
      <c r="AU1" s="2"/>
      <c r="AV1" s="2"/>
      <c r="AW1" s="2"/>
      <c r="AX1" s="2"/>
      <c r="AY1" s="2"/>
      <c r="AZ1" s="2"/>
      <c r="BA1" s="2"/>
      <c r="BB1" s="2"/>
      <c r="BC1" s="2"/>
      <c r="BD1" s="2"/>
      <c r="BE1" s="3"/>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row>
    <row r="2" spans="1:100" s="1" customFormat="1" ht="17.399999999999999" x14ac:dyDescent="0.25">
      <c r="A2" s="493" t="s">
        <v>152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row>
    <row r="3" spans="1:100" s="1" customFormat="1" ht="17.399999999999999" x14ac:dyDescent="0.25">
      <c r="A3" s="494" t="s">
        <v>153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row>
    <row r="4" spans="1:100" ht="39.6" x14ac:dyDescent="0.25">
      <c r="A4" s="7" t="s">
        <v>1</v>
      </c>
      <c r="B4" s="7" t="s">
        <v>2</v>
      </c>
      <c r="C4" s="7" t="s">
        <v>3</v>
      </c>
      <c r="D4" s="8" t="s">
        <v>4</v>
      </c>
      <c r="E4" s="490" t="s">
        <v>151</v>
      </c>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2"/>
      <c r="BC4" s="8" t="s">
        <v>5</v>
      </c>
      <c r="BD4" s="8" t="s">
        <v>6</v>
      </c>
      <c r="BE4" s="8" t="s">
        <v>7</v>
      </c>
    </row>
    <row r="5" spans="1:100" ht="26.4" customHeight="1" x14ac:dyDescent="0.25">
      <c r="A5" s="7"/>
      <c r="B5" s="7"/>
      <c r="C5" s="7"/>
      <c r="D5" s="7"/>
      <c r="E5" s="7" t="s">
        <v>8</v>
      </c>
      <c r="F5" s="7" t="s">
        <v>9</v>
      </c>
      <c r="G5" s="7" t="s">
        <v>10</v>
      </c>
      <c r="H5" s="7" t="s">
        <v>11</v>
      </c>
      <c r="I5" s="7" t="s">
        <v>12</v>
      </c>
      <c r="J5" s="7" t="s">
        <v>13</v>
      </c>
      <c r="K5" s="7" t="s">
        <v>14</v>
      </c>
      <c r="L5" s="7" t="s">
        <v>15</v>
      </c>
      <c r="M5" s="7" t="s">
        <v>16</v>
      </c>
      <c r="N5" s="7"/>
      <c r="O5" s="7" t="s">
        <v>17</v>
      </c>
      <c r="P5" s="22" t="s">
        <v>18</v>
      </c>
      <c r="Q5" s="7" t="s">
        <v>19</v>
      </c>
      <c r="R5" s="7" t="s">
        <v>20</v>
      </c>
      <c r="S5" s="7" t="s">
        <v>21</v>
      </c>
      <c r="T5" s="7" t="s">
        <v>22</v>
      </c>
      <c r="U5" s="7" t="s">
        <v>23</v>
      </c>
      <c r="V5" s="7" t="s">
        <v>24</v>
      </c>
      <c r="W5" s="7" t="s">
        <v>25</v>
      </c>
      <c r="X5" s="7" t="s">
        <v>26</v>
      </c>
      <c r="Y5" s="7" t="s">
        <v>27</v>
      </c>
      <c r="Z5" s="7" t="s">
        <v>28</v>
      </c>
      <c r="AA5" s="7" t="s">
        <v>29</v>
      </c>
      <c r="AB5" s="7" t="s">
        <v>30</v>
      </c>
      <c r="AC5" s="7" t="s">
        <v>31</v>
      </c>
      <c r="AD5" s="7" t="s">
        <v>32</v>
      </c>
      <c r="AE5" s="7" t="s">
        <v>33</v>
      </c>
      <c r="AF5" s="7" t="s">
        <v>34</v>
      </c>
      <c r="AG5" s="7" t="s">
        <v>35</v>
      </c>
      <c r="AH5" s="7" t="s">
        <v>36</v>
      </c>
      <c r="AI5" s="7" t="s">
        <v>37</v>
      </c>
      <c r="AJ5" s="7" t="s">
        <v>38</v>
      </c>
      <c r="AK5" s="7" t="s">
        <v>39</v>
      </c>
      <c r="AL5" s="7" t="s">
        <v>40</v>
      </c>
      <c r="AM5" s="7" t="s">
        <v>41</v>
      </c>
      <c r="AN5" s="7" t="s">
        <v>42</v>
      </c>
      <c r="AO5" s="7" t="s">
        <v>43</v>
      </c>
      <c r="AP5" s="7" t="s">
        <v>44</v>
      </c>
      <c r="AQ5" s="7" t="s">
        <v>45</v>
      </c>
      <c r="AR5" s="7" t="s">
        <v>46</v>
      </c>
      <c r="AS5" s="7" t="s">
        <v>47</v>
      </c>
      <c r="AT5" s="7" t="s">
        <v>48</v>
      </c>
      <c r="AU5" s="7" t="s">
        <v>49</v>
      </c>
      <c r="AV5" s="7" t="s">
        <v>50</v>
      </c>
      <c r="AW5" s="7" t="s">
        <v>51</v>
      </c>
      <c r="AX5" s="7" t="s">
        <v>52</v>
      </c>
      <c r="AY5" s="7" t="s">
        <v>53</v>
      </c>
      <c r="AZ5" s="7" t="s">
        <v>54</v>
      </c>
      <c r="BA5" s="7" t="s">
        <v>55</v>
      </c>
      <c r="BB5" s="7" t="s">
        <v>56</v>
      </c>
      <c r="BC5" s="7"/>
      <c r="BD5" s="7"/>
      <c r="BE5" s="7"/>
    </row>
    <row r="6" spans="1:100" s="5" customFormat="1" ht="26.4" customHeight="1" x14ac:dyDescent="0.25">
      <c r="A6" s="9"/>
      <c r="B6" s="9" t="s">
        <v>57</v>
      </c>
      <c r="C6" s="9"/>
      <c r="D6" s="10">
        <v>5897.2964999999995</v>
      </c>
      <c r="E6" s="10"/>
      <c r="F6" s="10"/>
      <c r="G6" s="10"/>
      <c r="H6" s="10"/>
      <c r="I6" s="10"/>
      <c r="J6" s="10"/>
      <c r="K6" s="10"/>
      <c r="L6" s="10"/>
      <c r="M6" s="10"/>
      <c r="N6" s="10"/>
      <c r="O6" s="10"/>
      <c r="P6" s="23"/>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v>5897.2965000000004</v>
      </c>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row>
    <row r="7" spans="1:100" s="28" customFormat="1" ht="26.4" customHeight="1" x14ac:dyDescent="0.25">
      <c r="A7" s="26" t="s">
        <v>155</v>
      </c>
      <c r="B7" s="27" t="s">
        <v>58</v>
      </c>
      <c r="C7" s="22" t="s">
        <v>8</v>
      </c>
      <c r="D7" s="23">
        <v>3957.3850000000002</v>
      </c>
      <c r="E7" s="23">
        <v>3796.3150000000001</v>
      </c>
      <c r="F7" s="23"/>
      <c r="G7" s="23"/>
      <c r="H7" s="23"/>
      <c r="I7" s="23"/>
      <c r="J7" s="23"/>
      <c r="K7" s="23"/>
      <c r="L7" s="23"/>
      <c r="M7" s="23"/>
      <c r="N7" s="23"/>
      <c r="O7" s="23"/>
      <c r="P7" s="23">
        <v>161.07</v>
      </c>
      <c r="Q7" s="23">
        <v>14.7</v>
      </c>
      <c r="R7" s="23">
        <v>0</v>
      </c>
      <c r="S7" s="23">
        <v>0</v>
      </c>
      <c r="T7" s="23">
        <v>0</v>
      </c>
      <c r="U7" s="23">
        <v>35.979999999999997</v>
      </c>
      <c r="V7" s="23">
        <v>19.59</v>
      </c>
      <c r="W7" s="23">
        <v>0.75</v>
      </c>
      <c r="X7" s="23">
        <v>0</v>
      </c>
      <c r="Y7" s="23">
        <v>44.66</v>
      </c>
      <c r="Z7" s="23">
        <v>0.18</v>
      </c>
      <c r="AA7" s="23">
        <v>0</v>
      </c>
      <c r="AB7" s="23">
        <v>0.37999999999999995</v>
      </c>
      <c r="AC7" s="23">
        <v>0</v>
      </c>
      <c r="AD7" s="23">
        <v>0</v>
      </c>
      <c r="AE7" s="23">
        <v>0</v>
      </c>
      <c r="AF7" s="23">
        <v>33.27000000000001</v>
      </c>
      <c r="AG7" s="23">
        <v>7.73</v>
      </c>
      <c r="AH7" s="23">
        <v>2.8099999999999996</v>
      </c>
      <c r="AI7" s="23">
        <v>0.29000000000000004</v>
      </c>
      <c r="AJ7" s="23">
        <v>0</v>
      </c>
      <c r="AK7" s="23">
        <v>0</v>
      </c>
      <c r="AL7" s="23">
        <v>0</v>
      </c>
      <c r="AM7" s="23">
        <v>0</v>
      </c>
      <c r="AN7" s="23">
        <v>0</v>
      </c>
      <c r="AO7" s="23">
        <v>20.509999999999991</v>
      </c>
      <c r="AP7" s="23">
        <v>0.34</v>
      </c>
      <c r="AQ7" s="23">
        <v>0</v>
      </c>
      <c r="AR7" s="23">
        <v>0</v>
      </c>
      <c r="AS7" s="23">
        <v>11.879999999999999</v>
      </c>
      <c r="AT7" s="23">
        <v>10.75</v>
      </c>
      <c r="AU7" s="23">
        <v>0</v>
      </c>
      <c r="AV7" s="23">
        <v>0</v>
      </c>
      <c r="AW7" s="23">
        <v>1.91</v>
      </c>
      <c r="AX7" s="23">
        <v>0</v>
      </c>
      <c r="AY7" s="23">
        <v>0</v>
      </c>
      <c r="AZ7" s="23">
        <v>0</v>
      </c>
      <c r="BA7" s="23">
        <v>0</v>
      </c>
      <c r="BB7" s="23">
        <v>0</v>
      </c>
      <c r="BC7" s="23">
        <v>161.07</v>
      </c>
      <c r="BD7" s="23">
        <v>-158.57</v>
      </c>
      <c r="BE7" s="23">
        <v>3798.8150000000001</v>
      </c>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row>
    <row r="8" spans="1:100" ht="26.4" customHeight="1" x14ac:dyDescent="0.25">
      <c r="A8" s="11" t="s">
        <v>59</v>
      </c>
      <c r="B8" s="11" t="s">
        <v>60</v>
      </c>
      <c r="C8" s="12" t="s">
        <v>9</v>
      </c>
      <c r="D8" s="13">
        <v>1687.8908500000002</v>
      </c>
      <c r="E8" s="13"/>
      <c r="F8" s="20">
        <v>1608.9108500000002</v>
      </c>
      <c r="G8" s="13">
        <v>0</v>
      </c>
      <c r="H8" s="13">
        <v>0</v>
      </c>
      <c r="I8" s="13">
        <v>0</v>
      </c>
      <c r="J8" s="13">
        <v>0</v>
      </c>
      <c r="K8" s="13">
        <v>0</v>
      </c>
      <c r="L8" s="13">
        <v>0</v>
      </c>
      <c r="M8" s="13">
        <v>0</v>
      </c>
      <c r="N8" s="13">
        <v>0</v>
      </c>
      <c r="O8" s="13">
        <v>10.67</v>
      </c>
      <c r="P8" s="24">
        <v>68.31</v>
      </c>
      <c r="Q8" s="13">
        <v>0</v>
      </c>
      <c r="R8" s="13">
        <v>0</v>
      </c>
      <c r="S8" s="13">
        <v>0</v>
      </c>
      <c r="T8" s="13">
        <v>0</v>
      </c>
      <c r="U8" s="13">
        <v>12.31</v>
      </c>
      <c r="V8" s="13">
        <v>12.7</v>
      </c>
      <c r="W8" s="13">
        <v>0</v>
      </c>
      <c r="X8" s="13">
        <v>0</v>
      </c>
      <c r="Y8" s="13">
        <v>26.040000000000003</v>
      </c>
      <c r="Z8" s="13">
        <v>0</v>
      </c>
      <c r="AA8" s="13">
        <v>0</v>
      </c>
      <c r="AB8" s="13">
        <v>0.3</v>
      </c>
      <c r="AC8" s="13">
        <v>0</v>
      </c>
      <c r="AD8" s="13">
        <v>0</v>
      </c>
      <c r="AE8" s="13">
        <v>0</v>
      </c>
      <c r="AF8" s="13">
        <v>24.020000000000003</v>
      </c>
      <c r="AG8" s="13">
        <v>0.5</v>
      </c>
      <c r="AH8" s="13">
        <v>1.06</v>
      </c>
      <c r="AI8" s="13">
        <v>0.16</v>
      </c>
      <c r="AJ8" s="13">
        <v>0</v>
      </c>
      <c r="AK8" s="13">
        <v>0</v>
      </c>
      <c r="AL8" s="13">
        <v>0</v>
      </c>
      <c r="AM8" s="13">
        <v>0</v>
      </c>
      <c r="AN8" s="13">
        <v>0</v>
      </c>
      <c r="AO8" s="13">
        <v>14.92</v>
      </c>
      <c r="AP8" s="13">
        <v>0.34</v>
      </c>
      <c r="AQ8" s="13">
        <v>0</v>
      </c>
      <c r="AR8" s="13">
        <v>0</v>
      </c>
      <c r="AS8" s="13">
        <v>0</v>
      </c>
      <c r="AT8" s="13">
        <v>2</v>
      </c>
      <c r="AU8" s="13">
        <v>0</v>
      </c>
      <c r="AV8" s="13">
        <v>0</v>
      </c>
      <c r="AW8" s="13">
        <v>0</v>
      </c>
      <c r="AX8" s="13">
        <v>0</v>
      </c>
      <c r="AY8" s="13">
        <v>0</v>
      </c>
      <c r="AZ8" s="13">
        <v>0</v>
      </c>
      <c r="BA8" s="13">
        <v>0</v>
      </c>
      <c r="BB8" s="13">
        <v>0</v>
      </c>
      <c r="BC8" s="13">
        <v>78.98</v>
      </c>
      <c r="BD8" s="13">
        <v>-78.98</v>
      </c>
      <c r="BE8" s="13">
        <v>1608.9108500000002</v>
      </c>
    </row>
    <row r="9" spans="1:100" ht="26.4" customHeight="1" x14ac:dyDescent="0.25">
      <c r="A9" s="11"/>
      <c r="B9" s="11" t="s">
        <v>61</v>
      </c>
      <c r="C9" s="14" t="s">
        <v>10</v>
      </c>
      <c r="D9" s="13">
        <v>1583.6399999999999</v>
      </c>
      <c r="E9" s="13"/>
      <c r="F9" s="13"/>
      <c r="G9" s="20">
        <v>1504.6599999999999</v>
      </c>
      <c r="H9" s="13"/>
      <c r="I9" s="13"/>
      <c r="J9" s="13"/>
      <c r="K9" s="13"/>
      <c r="L9" s="13"/>
      <c r="M9" s="13"/>
      <c r="N9" s="13"/>
      <c r="O9" s="13">
        <v>10.67</v>
      </c>
      <c r="P9" s="24">
        <v>68.31</v>
      </c>
      <c r="Q9" s="13">
        <v>0</v>
      </c>
      <c r="R9" s="13">
        <v>0</v>
      </c>
      <c r="S9" s="13">
        <v>0</v>
      </c>
      <c r="T9" s="13">
        <v>0</v>
      </c>
      <c r="U9" s="13">
        <v>12.31</v>
      </c>
      <c r="V9" s="13">
        <v>12.7</v>
      </c>
      <c r="W9" s="13">
        <v>0</v>
      </c>
      <c r="X9" s="13">
        <v>0</v>
      </c>
      <c r="Y9" s="13">
        <v>26.040000000000003</v>
      </c>
      <c r="Z9" s="13">
        <v>0</v>
      </c>
      <c r="AA9" s="13">
        <v>0</v>
      </c>
      <c r="AB9" s="13">
        <v>0.3</v>
      </c>
      <c r="AC9" s="13">
        <v>0</v>
      </c>
      <c r="AD9" s="13">
        <v>0</v>
      </c>
      <c r="AE9" s="13">
        <v>0</v>
      </c>
      <c r="AF9" s="13">
        <v>24.020000000000003</v>
      </c>
      <c r="AG9" s="13">
        <v>0.5</v>
      </c>
      <c r="AH9" s="13">
        <v>1.06</v>
      </c>
      <c r="AI9" s="13">
        <v>0.16</v>
      </c>
      <c r="AJ9" s="13">
        <v>0</v>
      </c>
      <c r="AK9" s="13">
        <v>0</v>
      </c>
      <c r="AL9" s="13">
        <v>0</v>
      </c>
      <c r="AM9" s="13">
        <v>0</v>
      </c>
      <c r="AN9" s="13">
        <v>0</v>
      </c>
      <c r="AO9" s="13">
        <v>14.92</v>
      </c>
      <c r="AP9" s="13">
        <v>0.34</v>
      </c>
      <c r="AQ9" s="13">
        <v>0</v>
      </c>
      <c r="AR9" s="13">
        <v>0</v>
      </c>
      <c r="AS9" s="13">
        <v>0</v>
      </c>
      <c r="AT9" s="13">
        <v>2</v>
      </c>
      <c r="AU9" s="13">
        <v>0</v>
      </c>
      <c r="AV9" s="13">
        <v>0</v>
      </c>
      <c r="AW9" s="13">
        <v>0</v>
      </c>
      <c r="AX9" s="13">
        <v>0</v>
      </c>
      <c r="AY9" s="13">
        <v>0</v>
      </c>
      <c r="AZ9" s="13">
        <v>0</v>
      </c>
      <c r="BA9" s="13">
        <v>0</v>
      </c>
      <c r="BB9" s="13">
        <v>0</v>
      </c>
      <c r="BC9" s="13">
        <v>78.98</v>
      </c>
      <c r="BD9" s="13">
        <v>-78.98</v>
      </c>
      <c r="BE9" s="13">
        <v>1504.6599999999999</v>
      </c>
      <c r="BG9" s="239"/>
    </row>
    <row r="10" spans="1:100" ht="26.4" customHeight="1" x14ac:dyDescent="0.25">
      <c r="A10" s="11" t="s">
        <v>62</v>
      </c>
      <c r="B10" s="11" t="s">
        <v>63</v>
      </c>
      <c r="C10" s="14" t="s">
        <v>11</v>
      </c>
      <c r="D10" s="13">
        <v>89.114449999999991</v>
      </c>
      <c r="E10" s="13"/>
      <c r="F10" s="13">
        <v>0</v>
      </c>
      <c r="G10" s="13">
        <v>0</v>
      </c>
      <c r="H10" s="20">
        <v>85.504449999999991</v>
      </c>
      <c r="I10" s="13">
        <v>0</v>
      </c>
      <c r="J10" s="13">
        <v>0</v>
      </c>
      <c r="K10" s="13">
        <v>0</v>
      </c>
      <c r="L10" s="13">
        <v>0</v>
      </c>
      <c r="M10" s="13">
        <v>0</v>
      </c>
      <c r="N10" s="13">
        <v>0</v>
      </c>
      <c r="O10" s="13">
        <v>2.14</v>
      </c>
      <c r="P10" s="24">
        <v>1.4700000000000002</v>
      </c>
      <c r="Q10" s="13">
        <v>0</v>
      </c>
      <c r="R10" s="13">
        <v>0</v>
      </c>
      <c r="S10" s="13">
        <v>0</v>
      </c>
      <c r="T10" s="13">
        <v>0</v>
      </c>
      <c r="U10" s="13">
        <v>0</v>
      </c>
      <c r="V10" s="13">
        <v>0.03</v>
      </c>
      <c r="W10" s="13">
        <v>0</v>
      </c>
      <c r="X10" s="13">
        <v>0</v>
      </c>
      <c r="Y10" s="13">
        <v>1.33</v>
      </c>
      <c r="Z10" s="13">
        <v>0.18</v>
      </c>
      <c r="AA10" s="13">
        <v>0</v>
      </c>
      <c r="AB10" s="13">
        <v>0</v>
      </c>
      <c r="AC10" s="13">
        <v>0</v>
      </c>
      <c r="AD10" s="13">
        <v>0</v>
      </c>
      <c r="AE10" s="13">
        <v>0</v>
      </c>
      <c r="AF10" s="13">
        <v>0.85000000000000009</v>
      </c>
      <c r="AG10" s="13">
        <v>0</v>
      </c>
      <c r="AH10" s="13">
        <v>0.3</v>
      </c>
      <c r="AI10" s="13">
        <v>0</v>
      </c>
      <c r="AJ10" s="13">
        <v>0</v>
      </c>
      <c r="AK10" s="13">
        <v>0</v>
      </c>
      <c r="AL10" s="13">
        <v>0</v>
      </c>
      <c r="AM10" s="13">
        <v>0</v>
      </c>
      <c r="AN10" s="13">
        <v>0</v>
      </c>
      <c r="AO10" s="13">
        <v>0.11</v>
      </c>
      <c r="AP10" s="13">
        <v>0</v>
      </c>
      <c r="AQ10" s="13">
        <v>0</v>
      </c>
      <c r="AR10" s="13">
        <v>0</v>
      </c>
      <c r="AS10" s="13">
        <v>0</v>
      </c>
      <c r="AT10" s="13">
        <v>0</v>
      </c>
      <c r="AU10" s="13">
        <v>0</v>
      </c>
      <c r="AV10" s="13">
        <v>0</v>
      </c>
      <c r="AW10" s="13">
        <v>0</v>
      </c>
      <c r="AX10" s="13">
        <v>0</v>
      </c>
      <c r="AY10" s="13">
        <v>0</v>
      </c>
      <c r="AZ10" s="13">
        <v>0</v>
      </c>
      <c r="BA10" s="13">
        <v>0</v>
      </c>
      <c r="BB10" s="13">
        <v>0</v>
      </c>
      <c r="BC10" s="13">
        <v>3.6100000000000003</v>
      </c>
      <c r="BD10" s="13">
        <v>-3.6100000000000003</v>
      </c>
      <c r="BE10" s="13">
        <v>85.504449999999991</v>
      </c>
    </row>
    <row r="11" spans="1:100" ht="26.4" customHeight="1" x14ac:dyDescent="0.25">
      <c r="A11" s="11" t="s">
        <v>64</v>
      </c>
      <c r="B11" s="11" t="s">
        <v>65</v>
      </c>
      <c r="C11" s="12" t="s">
        <v>12</v>
      </c>
      <c r="D11" s="13">
        <v>391.93510000000003</v>
      </c>
      <c r="E11" s="13"/>
      <c r="F11" s="13">
        <v>0</v>
      </c>
      <c r="G11" s="13">
        <v>0</v>
      </c>
      <c r="H11" s="13">
        <v>0</v>
      </c>
      <c r="I11" s="20">
        <v>348.90510000000006</v>
      </c>
      <c r="J11" s="13">
        <v>0</v>
      </c>
      <c r="K11" s="13">
        <v>0</v>
      </c>
      <c r="L11" s="13">
        <v>0</v>
      </c>
      <c r="M11" s="13">
        <v>0</v>
      </c>
      <c r="N11" s="13">
        <v>0</v>
      </c>
      <c r="O11" s="13">
        <v>0</v>
      </c>
      <c r="P11" s="24">
        <v>43.03</v>
      </c>
      <c r="Q11" s="13">
        <v>1.82</v>
      </c>
      <c r="R11" s="13">
        <v>0</v>
      </c>
      <c r="S11" s="13">
        <v>0</v>
      </c>
      <c r="T11" s="13">
        <v>0</v>
      </c>
      <c r="U11" s="13">
        <v>20.27</v>
      </c>
      <c r="V11" s="13">
        <v>2.56</v>
      </c>
      <c r="W11" s="13">
        <v>0</v>
      </c>
      <c r="X11" s="13">
        <v>0</v>
      </c>
      <c r="Y11" s="13">
        <v>13.17</v>
      </c>
      <c r="Z11" s="13">
        <v>0</v>
      </c>
      <c r="AA11" s="13">
        <v>0</v>
      </c>
      <c r="AB11" s="13">
        <v>0.08</v>
      </c>
      <c r="AC11" s="13">
        <v>0</v>
      </c>
      <c r="AD11" s="13">
        <v>0</v>
      </c>
      <c r="AE11" s="13">
        <v>0</v>
      </c>
      <c r="AF11" s="13">
        <v>5.7599999999999989</v>
      </c>
      <c r="AG11" s="13">
        <v>7.23</v>
      </c>
      <c r="AH11" s="13">
        <v>0.01</v>
      </c>
      <c r="AI11" s="13">
        <v>0.09</v>
      </c>
      <c r="AJ11" s="13">
        <v>0</v>
      </c>
      <c r="AK11" s="13">
        <v>0</v>
      </c>
      <c r="AL11" s="13">
        <v>0</v>
      </c>
      <c r="AM11" s="13">
        <v>0</v>
      </c>
      <c r="AN11" s="13">
        <v>0</v>
      </c>
      <c r="AO11" s="13">
        <v>5.18</v>
      </c>
      <c r="AP11" s="13">
        <v>0</v>
      </c>
      <c r="AQ11" s="13">
        <v>0</v>
      </c>
      <c r="AR11" s="13">
        <v>0</v>
      </c>
      <c r="AS11" s="13">
        <v>0.03</v>
      </c>
      <c r="AT11" s="13">
        <v>0</v>
      </c>
      <c r="AU11" s="13">
        <v>0</v>
      </c>
      <c r="AV11" s="13">
        <v>0</v>
      </c>
      <c r="AW11" s="13">
        <v>0</v>
      </c>
      <c r="AX11" s="13">
        <v>0</v>
      </c>
      <c r="AY11" s="13">
        <v>0</v>
      </c>
      <c r="AZ11" s="13">
        <v>0</v>
      </c>
      <c r="BA11" s="13">
        <v>0</v>
      </c>
      <c r="BB11" s="13">
        <v>0</v>
      </c>
      <c r="BC11" s="13">
        <v>43.03</v>
      </c>
      <c r="BD11" s="13">
        <v>-43.03</v>
      </c>
      <c r="BE11" s="13">
        <v>348.90510000000006</v>
      </c>
    </row>
    <row r="12" spans="1:100" ht="26.4" customHeight="1" x14ac:dyDescent="0.25">
      <c r="A12" s="11" t="s">
        <v>66</v>
      </c>
      <c r="B12" s="11" t="s">
        <v>67</v>
      </c>
      <c r="C12" s="12" t="s">
        <v>13</v>
      </c>
      <c r="D12" s="13">
        <v>1406.7047500000003</v>
      </c>
      <c r="E12" s="13"/>
      <c r="F12" s="13">
        <v>0</v>
      </c>
      <c r="G12" s="13">
        <v>0</v>
      </c>
      <c r="H12" s="13">
        <v>0</v>
      </c>
      <c r="I12" s="13">
        <v>0</v>
      </c>
      <c r="J12" s="20">
        <v>1381.0547500000002</v>
      </c>
      <c r="K12" s="13">
        <v>0</v>
      </c>
      <c r="L12" s="13">
        <v>0</v>
      </c>
      <c r="M12" s="13">
        <v>0</v>
      </c>
      <c r="N12" s="13">
        <v>0</v>
      </c>
      <c r="O12" s="13">
        <v>0</v>
      </c>
      <c r="P12" s="24">
        <v>25.65</v>
      </c>
      <c r="Q12" s="13">
        <v>7.6</v>
      </c>
      <c r="R12" s="13">
        <v>0</v>
      </c>
      <c r="S12" s="13">
        <v>0</v>
      </c>
      <c r="T12" s="13">
        <v>0</v>
      </c>
      <c r="U12" s="13">
        <v>0</v>
      </c>
      <c r="V12" s="13">
        <v>0</v>
      </c>
      <c r="W12" s="13">
        <v>0</v>
      </c>
      <c r="X12" s="13">
        <v>0</v>
      </c>
      <c r="Y12" s="13">
        <v>1.54</v>
      </c>
      <c r="Z12" s="13">
        <v>0</v>
      </c>
      <c r="AA12" s="13">
        <v>0</v>
      </c>
      <c r="AB12" s="13">
        <v>0</v>
      </c>
      <c r="AC12" s="13">
        <v>0</v>
      </c>
      <c r="AD12" s="13">
        <v>0</v>
      </c>
      <c r="AE12" s="13">
        <v>0</v>
      </c>
      <c r="AF12" s="13">
        <v>0.1</v>
      </c>
      <c r="AG12" s="13">
        <v>0</v>
      </c>
      <c r="AH12" s="13">
        <v>1.44</v>
      </c>
      <c r="AI12" s="13">
        <v>0</v>
      </c>
      <c r="AJ12" s="13">
        <v>0</v>
      </c>
      <c r="AK12" s="13">
        <v>0</v>
      </c>
      <c r="AL12" s="13">
        <v>0</v>
      </c>
      <c r="AM12" s="13">
        <v>0</v>
      </c>
      <c r="AN12" s="13">
        <v>0</v>
      </c>
      <c r="AO12" s="13">
        <v>0</v>
      </c>
      <c r="AP12" s="13">
        <v>0</v>
      </c>
      <c r="AQ12" s="13">
        <v>0</v>
      </c>
      <c r="AR12" s="13">
        <v>0</v>
      </c>
      <c r="AS12" s="13">
        <v>5.85</v>
      </c>
      <c r="AT12" s="13">
        <v>8.75</v>
      </c>
      <c r="AU12" s="13">
        <v>0</v>
      </c>
      <c r="AV12" s="13">
        <v>0</v>
      </c>
      <c r="AW12" s="13">
        <v>1.91</v>
      </c>
      <c r="AX12" s="13">
        <v>0</v>
      </c>
      <c r="AY12" s="13">
        <v>0</v>
      </c>
      <c r="AZ12" s="13">
        <v>0</v>
      </c>
      <c r="BA12" s="13">
        <v>0</v>
      </c>
      <c r="BB12" s="13">
        <v>0</v>
      </c>
      <c r="BC12" s="13">
        <v>25.65</v>
      </c>
      <c r="BD12" s="13">
        <v>-25.65</v>
      </c>
      <c r="BE12" s="13">
        <v>1381.0547500000002</v>
      </c>
    </row>
    <row r="13" spans="1:100" ht="26.4" customHeight="1" x14ac:dyDescent="0.25">
      <c r="A13" s="11" t="s">
        <v>68</v>
      </c>
      <c r="B13" s="11" t="s">
        <v>69</v>
      </c>
      <c r="C13" s="12" t="s">
        <v>14</v>
      </c>
      <c r="D13" s="13">
        <v>0</v>
      </c>
      <c r="E13" s="13"/>
      <c r="F13" s="13">
        <v>0</v>
      </c>
      <c r="G13" s="13">
        <v>0</v>
      </c>
      <c r="H13" s="13">
        <v>0</v>
      </c>
      <c r="I13" s="13">
        <v>0</v>
      </c>
      <c r="J13" s="13">
        <v>0</v>
      </c>
      <c r="K13" s="20">
        <v>0</v>
      </c>
      <c r="L13" s="13">
        <v>0</v>
      </c>
      <c r="M13" s="13">
        <v>0</v>
      </c>
      <c r="N13" s="13">
        <v>0</v>
      </c>
      <c r="O13" s="13">
        <v>0</v>
      </c>
      <c r="P13" s="24">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row>
    <row r="14" spans="1:100" ht="26.4" customHeight="1" x14ac:dyDescent="0.25">
      <c r="A14" s="11" t="s">
        <v>70</v>
      </c>
      <c r="B14" s="11" t="s">
        <v>71</v>
      </c>
      <c r="C14" s="12" t="s">
        <v>15</v>
      </c>
      <c r="D14" s="13">
        <v>321.66084999999998</v>
      </c>
      <c r="E14" s="13"/>
      <c r="F14" s="13">
        <v>0</v>
      </c>
      <c r="G14" s="13">
        <v>0</v>
      </c>
      <c r="H14" s="13">
        <v>0</v>
      </c>
      <c r="I14" s="13">
        <v>0</v>
      </c>
      <c r="J14" s="13">
        <v>0</v>
      </c>
      <c r="K14" s="13">
        <v>0</v>
      </c>
      <c r="L14" s="20">
        <v>298.74084999999997</v>
      </c>
      <c r="M14" s="13">
        <v>0</v>
      </c>
      <c r="N14" s="13">
        <v>0</v>
      </c>
      <c r="O14" s="13">
        <v>2.7</v>
      </c>
      <c r="P14" s="24">
        <v>20.22</v>
      </c>
      <c r="Q14" s="13">
        <v>5.28</v>
      </c>
      <c r="R14" s="13">
        <v>0</v>
      </c>
      <c r="S14" s="13">
        <v>0</v>
      </c>
      <c r="T14" s="13">
        <v>0</v>
      </c>
      <c r="U14" s="13">
        <v>2.4</v>
      </c>
      <c r="V14" s="13">
        <v>4.3</v>
      </c>
      <c r="W14" s="13">
        <v>0</v>
      </c>
      <c r="X14" s="13">
        <v>0</v>
      </c>
      <c r="Y14" s="13">
        <v>2.2400000000000002</v>
      </c>
      <c r="Z14" s="13">
        <v>0</v>
      </c>
      <c r="AA14" s="13">
        <v>0</v>
      </c>
      <c r="AB14" s="13">
        <v>0</v>
      </c>
      <c r="AC14" s="13">
        <v>0</v>
      </c>
      <c r="AD14" s="13">
        <v>0</v>
      </c>
      <c r="AE14" s="13">
        <v>0</v>
      </c>
      <c r="AF14" s="13">
        <v>2.2000000000000002</v>
      </c>
      <c r="AG14" s="13">
        <v>0</v>
      </c>
      <c r="AH14" s="13">
        <v>0</v>
      </c>
      <c r="AI14" s="13">
        <v>0.04</v>
      </c>
      <c r="AJ14" s="13">
        <v>0</v>
      </c>
      <c r="AK14" s="13">
        <v>0</v>
      </c>
      <c r="AL14" s="13">
        <v>0</v>
      </c>
      <c r="AM14" s="13">
        <v>0</v>
      </c>
      <c r="AN14" s="13">
        <v>0</v>
      </c>
      <c r="AO14" s="13">
        <v>0</v>
      </c>
      <c r="AP14" s="13">
        <v>0</v>
      </c>
      <c r="AQ14" s="13">
        <v>0</v>
      </c>
      <c r="AR14" s="13">
        <v>0</v>
      </c>
      <c r="AS14" s="13">
        <v>6</v>
      </c>
      <c r="AT14" s="13">
        <v>0</v>
      </c>
      <c r="AU14" s="13">
        <v>0</v>
      </c>
      <c r="AV14" s="13">
        <v>0</v>
      </c>
      <c r="AW14" s="13">
        <v>0</v>
      </c>
      <c r="AX14" s="13">
        <v>0</v>
      </c>
      <c r="AY14" s="13">
        <v>0</v>
      </c>
      <c r="AZ14" s="13">
        <v>0</v>
      </c>
      <c r="BA14" s="13">
        <v>0</v>
      </c>
      <c r="BB14" s="13">
        <v>0</v>
      </c>
      <c r="BC14" s="13">
        <v>22.919999999999998</v>
      </c>
      <c r="BD14" s="13">
        <v>-22.919999999999998</v>
      </c>
      <c r="BE14" s="13">
        <v>298.74084999999997</v>
      </c>
    </row>
    <row r="15" spans="1:100" ht="26.4" customHeight="1" x14ac:dyDescent="0.25">
      <c r="A15" s="11" t="s">
        <v>154</v>
      </c>
      <c r="B15" s="11" t="s">
        <v>72</v>
      </c>
      <c r="C15" s="12" t="s">
        <v>16</v>
      </c>
      <c r="D15" s="13">
        <v>41.844499999999996</v>
      </c>
      <c r="E15" s="13"/>
      <c r="F15" s="13">
        <v>0</v>
      </c>
      <c r="G15" s="13">
        <v>0</v>
      </c>
      <c r="H15" s="13">
        <v>0</v>
      </c>
      <c r="I15" s="13">
        <v>0</v>
      </c>
      <c r="J15" s="13">
        <v>0</v>
      </c>
      <c r="K15" s="13">
        <v>0</v>
      </c>
      <c r="L15" s="13">
        <v>0</v>
      </c>
      <c r="M15" s="20">
        <v>40.204499999999996</v>
      </c>
      <c r="N15" s="20">
        <v>0</v>
      </c>
      <c r="O15" s="13">
        <v>0</v>
      </c>
      <c r="P15" s="24">
        <v>1.6400000000000001</v>
      </c>
      <c r="Q15" s="13">
        <v>0</v>
      </c>
      <c r="R15" s="13">
        <v>0</v>
      </c>
      <c r="S15" s="13">
        <v>0</v>
      </c>
      <c r="T15" s="13">
        <v>0</v>
      </c>
      <c r="U15" s="13">
        <v>1</v>
      </c>
      <c r="V15" s="13">
        <v>0</v>
      </c>
      <c r="W15" s="13">
        <v>0</v>
      </c>
      <c r="X15" s="13">
        <v>0</v>
      </c>
      <c r="Y15" s="13">
        <v>0.34</v>
      </c>
      <c r="Z15" s="13">
        <v>0</v>
      </c>
      <c r="AA15" s="13">
        <v>0</v>
      </c>
      <c r="AB15" s="13">
        <v>0</v>
      </c>
      <c r="AC15" s="13">
        <v>0</v>
      </c>
      <c r="AD15" s="13">
        <v>0</v>
      </c>
      <c r="AE15" s="13">
        <v>0</v>
      </c>
      <c r="AF15" s="13">
        <v>0.34</v>
      </c>
      <c r="AG15" s="13">
        <v>0</v>
      </c>
      <c r="AH15" s="13">
        <v>0</v>
      </c>
      <c r="AI15" s="13">
        <v>0</v>
      </c>
      <c r="AJ15" s="13">
        <v>0</v>
      </c>
      <c r="AK15" s="13">
        <v>0</v>
      </c>
      <c r="AL15" s="13">
        <v>0</v>
      </c>
      <c r="AM15" s="13">
        <v>0</v>
      </c>
      <c r="AN15" s="13">
        <v>0</v>
      </c>
      <c r="AO15" s="13">
        <v>0.3</v>
      </c>
      <c r="AP15" s="13">
        <v>0</v>
      </c>
      <c r="AQ15" s="13">
        <v>0</v>
      </c>
      <c r="AR15" s="13">
        <v>0</v>
      </c>
      <c r="AS15" s="13">
        <v>0</v>
      </c>
      <c r="AT15" s="13">
        <v>0</v>
      </c>
      <c r="AU15" s="13">
        <v>0</v>
      </c>
      <c r="AV15" s="13">
        <v>0</v>
      </c>
      <c r="AW15" s="13">
        <v>0</v>
      </c>
      <c r="AX15" s="13">
        <v>0</v>
      </c>
      <c r="AY15" s="13">
        <v>0</v>
      </c>
      <c r="AZ15" s="13">
        <v>0</v>
      </c>
      <c r="BA15" s="13">
        <v>0</v>
      </c>
      <c r="BB15" s="13">
        <v>0</v>
      </c>
      <c r="BC15" s="13">
        <v>1.6400000000000001</v>
      </c>
      <c r="BD15" s="13">
        <v>-1.6400000000000001</v>
      </c>
      <c r="BE15" s="13">
        <v>40.204499999999996</v>
      </c>
    </row>
    <row r="16" spans="1:100" ht="26.4" customHeight="1" x14ac:dyDescent="0.25">
      <c r="A16" s="11"/>
      <c r="B16" s="11"/>
      <c r="C16" s="12"/>
      <c r="D16" s="13">
        <v>0</v>
      </c>
      <c r="E16" s="13"/>
      <c r="F16" s="13">
        <v>0</v>
      </c>
      <c r="G16" s="13">
        <v>0</v>
      </c>
      <c r="H16" s="13">
        <v>0</v>
      </c>
      <c r="I16" s="13">
        <v>0</v>
      </c>
      <c r="J16" s="13">
        <v>0</v>
      </c>
      <c r="K16" s="13">
        <v>0</v>
      </c>
      <c r="L16" s="13">
        <v>0</v>
      </c>
      <c r="M16" s="20">
        <v>0</v>
      </c>
      <c r="N16" s="20">
        <v>0</v>
      </c>
      <c r="O16" s="13">
        <v>0</v>
      </c>
      <c r="P16" s="24">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row>
    <row r="17" spans="1:100" ht="26.4" customHeight="1" x14ac:dyDescent="0.25">
      <c r="A17" s="11" t="s">
        <v>73</v>
      </c>
      <c r="B17" s="11" t="s">
        <v>74</v>
      </c>
      <c r="C17" s="12" t="s">
        <v>17</v>
      </c>
      <c r="D17" s="13">
        <v>18.234500000000001</v>
      </c>
      <c r="E17" s="13"/>
      <c r="F17" s="13">
        <v>0</v>
      </c>
      <c r="G17" s="13">
        <v>0</v>
      </c>
      <c r="H17" s="13">
        <v>0</v>
      </c>
      <c r="I17" s="13">
        <v>0</v>
      </c>
      <c r="J17" s="13">
        <v>0</v>
      </c>
      <c r="K17" s="13">
        <v>0</v>
      </c>
      <c r="L17" s="13">
        <v>0</v>
      </c>
      <c r="M17" s="13">
        <v>0</v>
      </c>
      <c r="N17" s="13">
        <v>0</v>
      </c>
      <c r="O17" s="20">
        <v>17.484500000000001</v>
      </c>
      <c r="P17" s="24">
        <v>0.75</v>
      </c>
      <c r="Q17" s="13">
        <v>0</v>
      </c>
      <c r="R17" s="13">
        <v>0</v>
      </c>
      <c r="S17" s="13">
        <v>0</v>
      </c>
      <c r="T17" s="13">
        <v>0</v>
      </c>
      <c r="U17" s="13">
        <v>0</v>
      </c>
      <c r="V17" s="13">
        <v>0</v>
      </c>
      <c r="W17" s="13">
        <v>0.75</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0.75</v>
      </c>
      <c r="BD17" s="13">
        <v>17.259999999999998</v>
      </c>
      <c r="BE17" s="13">
        <v>35.494500000000002</v>
      </c>
    </row>
    <row r="18" spans="1:100" s="5" customFormat="1" ht="26.4" customHeight="1" x14ac:dyDescent="0.25">
      <c r="A18" s="26" t="s">
        <v>156</v>
      </c>
      <c r="B18" s="27" t="s">
        <v>75</v>
      </c>
      <c r="C18" s="22" t="s">
        <v>18</v>
      </c>
      <c r="D18" s="23">
        <v>1734.5065</v>
      </c>
      <c r="E18" s="23">
        <v>2.5</v>
      </c>
      <c r="F18" s="23">
        <v>0</v>
      </c>
      <c r="G18" s="23">
        <v>0</v>
      </c>
      <c r="H18" s="23">
        <v>0</v>
      </c>
      <c r="I18" s="23">
        <v>0</v>
      </c>
      <c r="J18" s="23">
        <v>0</v>
      </c>
      <c r="K18" s="23">
        <v>0</v>
      </c>
      <c r="L18" s="23">
        <v>0</v>
      </c>
      <c r="M18" s="23">
        <v>0</v>
      </c>
      <c r="N18" s="23">
        <v>0</v>
      </c>
      <c r="O18" s="23">
        <v>2.5</v>
      </c>
      <c r="P18" s="23">
        <v>1732.0065</v>
      </c>
      <c r="Q18" s="23">
        <v>11.259999999999998</v>
      </c>
      <c r="R18" s="23">
        <v>0</v>
      </c>
      <c r="S18" s="23">
        <v>0</v>
      </c>
      <c r="T18" s="23">
        <v>0</v>
      </c>
      <c r="U18" s="23">
        <v>3.5400000000000063</v>
      </c>
      <c r="V18" s="23">
        <v>4.5800000000000018</v>
      </c>
      <c r="W18" s="23">
        <v>2</v>
      </c>
      <c r="X18" s="23">
        <v>0</v>
      </c>
      <c r="Y18" s="23">
        <v>6.4550000000000409</v>
      </c>
      <c r="Z18" s="23">
        <v>0.03</v>
      </c>
      <c r="AA18" s="23">
        <v>0</v>
      </c>
      <c r="AB18" s="23">
        <v>0.09</v>
      </c>
      <c r="AC18" s="23">
        <v>0</v>
      </c>
      <c r="AD18" s="23">
        <v>0</v>
      </c>
      <c r="AE18" s="23">
        <v>0</v>
      </c>
      <c r="AF18" s="23">
        <v>5.8199999999999958</v>
      </c>
      <c r="AG18" s="23">
        <v>0.6</v>
      </c>
      <c r="AH18" s="23">
        <v>0.29499999999999998</v>
      </c>
      <c r="AI18" s="23">
        <v>0</v>
      </c>
      <c r="AJ18" s="23">
        <v>0</v>
      </c>
      <c r="AK18" s="23">
        <v>0</v>
      </c>
      <c r="AL18" s="23">
        <v>0</v>
      </c>
      <c r="AM18" s="23">
        <v>0</v>
      </c>
      <c r="AN18" s="23">
        <v>0.62017000000000166</v>
      </c>
      <c r="AO18" s="23">
        <v>7.1299999999999955</v>
      </c>
      <c r="AP18" s="23">
        <v>0</v>
      </c>
      <c r="AQ18" s="23">
        <v>0</v>
      </c>
      <c r="AR18" s="23">
        <v>0</v>
      </c>
      <c r="AS18" s="23">
        <v>1.8600000000000003</v>
      </c>
      <c r="AT18" s="23">
        <v>6.25</v>
      </c>
      <c r="AU18" s="23">
        <v>0</v>
      </c>
      <c r="AV18" s="23">
        <v>0</v>
      </c>
      <c r="AW18" s="23">
        <v>3.3699999999999992</v>
      </c>
      <c r="AX18" s="23">
        <v>0</v>
      </c>
      <c r="AY18" s="23">
        <v>0</v>
      </c>
      <c r="AZ18" s="23">
        <v>0</v>
      </c>
      <c r="BA18" s="23">
        <v>0</v>
      </c>
      <c r="BB18" s="23">
        <v>0</v>
      </c>
      <c r="BC18" s="23">
        <v>2.5</v>
      </c>
      <c r="BD18" s="23">
        <v>203.1</v>
      </c>
      <c r="BE18" s="23">
        <v>1937.6064999999999</v>
      </c>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row>
    <row r="19" spans="1:100" ht="26.4" customHeight="1" x14ac:dyDescent="0.25">
      <c r="A19" s="11" t="s">
        <v>76</v>
      </c>
      <c r="B19" s="11" t="s">
        <v>77</v>
      </c>
      <c r="C19" s="12" t="s">
        <v>19</v>
      </c>
      <c r="D19" s="13">
        <v>23.366</v>
      </c>
      <c r="E19" s="13">
        <v>0</v>
      </c>
      <c r="F19" s="13">
        <v>0</v>
      </c>
      <c r="G19" s="13">
        <v>0</v>
      </c>
      <c r="H19" s="13">
        <v>0</v>
      </c>
      <c r="I19" s="13">
        <v>0</v>
      </c>
      <c r="J19" s="13">
        <v>0</v>
      </c>
      <c r="K19" s="13">
        <v>0</v>
      </c>
      <c r="L19" s="13">
        <v>0</v>
      </c>
      <c r="M19" s="13">
        <v>0</v>
      </c>
      <c r="N19" s="13">
        <v>0</v>
      </c>
      <c r="O19" s="13">
        <v>0</v>
      </c>
      <c r="P19" s="24"/>
      <c r="Q19" s="20">
        <v>23.366</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27.999999999999996</v>
      </c>
      <c r="BE19" s="13">
        <v>51.366</v>
      </c>
    </row>
    <row r="20" spans="1:100" ht="26.4" customHeight="1" x14ac:dyDescent="0.25">
      <c r="A20" s="11" t="s">
        <v>78</v>
      </c>
      <c r="B20" s="11" t="s">
        <v>79</v>
      </c>
      <c r="C20" s="12" t="s">
        <v>20</v>
      </c>
      <c r="D20" s="13">
        <v>3</v>
      </c>
      <c r="E20" s="13">
        <v>0</v>
      </c>
      <c r="F20" s="13">
        <v>0</v>
      </c>
      <c r="G20" s="13">
        <v>0</v>
      </c>
      <c r="H20" s="13">
        <v>0</v>
      </c>
      <c r="I20" s="13">
        <v>0</v>
      </c>
      <c r="J20" s="13">
        <v>0</v>
      </c>
      <c r="K20" s="13">
        <v>0</v>
      </c>
      <c r="L20" s="13">
        <v>0</v>
      </c>
      <c r="M20" s="13">
        <v>0</v>
      </c>
      <c r="N20" s="13">
        <v>0</v>
      </c>
      <c r="O20" s="13">
        <v>0</v>
      </c>
      <c r="P20" s="24"/>
      <c r="Q20" s="13">
        <v>0</v>
      </c>
      <c r="R20" s="20">
        <v>3</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3</v>
      </c>
    </row>
    <row r="21" spans="1:100" ht="26.4" customHeight="1" x14ac:dyDescent="0.25">
      <c r="A21" s="11" t="s">
        <v>80</v>
      </c>
      <c r="B21" s="11" t="s">
        <v>81</v>
      </c>
      <c r="C21" s="12" t="s">
        <v>21</v>
      </c>
      <c r="D21" s="13">
        <v>0</v>
      </c>
      <c r="E21" s="13">
        <v>0</v>
      </c>
      <c r="F21" s="13">
        <v>0</v>
      </c>
      <c r="G21" s="13">
        <v>0</v>
      </c>
      <c r="H21" s="13">
        <v>0</v>
      </c>
      <c r="I21" s="13">
        <v>0</v>
      </c>
      <c r="J21" s="13">
        <v>0</v>
      </c>
      <c r="K21" s="13">
        <v>0</v>
      </c>
      <c r="L21" s="13">
        <v>0</v>
      </c>
      <c r="M21" s="13">
        <v>0</v>
      </c>
      <c r="N21" s="13">
        <v>0</v>
      </c>
      <c r="O21" s="13">
        <v>0</v>
      </c>
      <c r="P21" s="24"/>
      <c r="Q21" s="13">
        <v>0</v>
      </c>
      <c r="R21" s="13">
        <v>0</v>
      </c>
      <c r="S21" s="20">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row>
    <row r="22" spans="1:100" ht="26.4" customHeight="1" x14ac:dyDescent="0.25">
      <c r="A22" s="11" t="s">
        <v>82</v>
      </c>
      <c r="B22" s="11" t="s">
        <v>83</v>
      </c>
      <c r="C22" s="12" t="s">
        <v>22</v>
      </c>
      <c r="D22" s="13">
        <v>0</v>
      </c>
      <c r="E22" s="13">
        <v>0</v>
      </c>
      <c r="F22" s="13">
        <v>0</v>
      </c>
      <c r="G22" s="13">
        <v>0</v>
      </c>
      <c r="H22" s="13">
        <v>0</v>
      </c>
      <c r="I22" s="13">
        <v>0</v>
      </c>
      <c r="J22" s="13">
        <v>0</v>
      </c>
      <c r="K22" s="13">
        <v>0</v>
      </c>
      <c r="L22" s="13">
        <v>0</v>
      </c>
      <c r="M22" s="13">
        <v>0</v>
      </c>
      <c r="N22" s="13">
        <v>0</v>
      </c>
      <c r="O22" s="13">
        <v>0</v>
      </c>
      <c r="P22" s="24"/>
      <c r="Q22" s="13">
        <v>0</v>
      </c>
      <c r="R22" s="13">
        <v>0</v>
      </c>
      <c r="S22" s="13">
        <v>0</v>
      </c>
      <c r="T22" s="20">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row>
    <row r="23" spans="1:100" ht="26.4" customHeight="1" x14ac:dyDescent="0.25">
      <c r="A23" s="11" t="s">
        <v>84</v>
      </c>
      <c r="B23" s="11" t="s">
        <v>85</v>
      </c>
      <c r="C23" s="12" t="s">
        <v>23</v>
      </c>
      <c r="D23" s="13">
        <v>62.490000000000009</v>
      </c>
      <c r="E23" s="13">
        <v>0</v>
      </c>
      <c r="F23" s="13">
        <v>0</v>
      </c>
      <c r="G23" s="13">
        <v>0</v>
      </c>
      <c r="H23" s="13">
        <v>0</v>
      </c>
      <c r="I23" s="13">
        <v>0</v>
      </c>
      <c r="J23" s="13">
        <v>0</v>
      </c>
      <c r="K23" s="13">
        <v>0</v>
      </c>
      <c r="L23" s="13">
        <v>0</v>
      </c>
      <c r="M23" s="13">
        <v>0</v>
      </c>
      <c r="N23" s="13">
        <v>0</v>
      </c>
      <c r="O23" s="13">
        <v>0</v>
      </c>
      <c r="P23" s="24"/>
      <c r="Q23" s="13">
        <v>0</v>
      </c>
      <c r="R23" s="13">
        <v>0</v>
      </c>
      <c r="S23" s="13">
        <v>0</v>
      </c>
      <c r="T23" s="13">
        <v>0</v>
      </c>
      <c r="U23" s="20">
        <v>62.490000000000009</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57.77</v>
      </c>
      <c r="BE23" s="13">
        <v>120.26000000000002</v>
      </c>
    </row>
    <row r="24" spans="1:100" ht="26.4" customHeight="1" x14ac:dyDescent="0.25">
      <c r="A24" s="11" t="s">
        <v>86</v>
      </c>
      <c r="B24" s="11" t="s">
        <v>87</v>
      </c>
      <c r="C24" s="12" t="s">
        <v>24</v>
      </c>
      <c r="D24" s="13">
        <v>21.810849999999999</v>
      </c>
      <c r="E24" s="13">
        <v>0</v>
      </c>
      <c r="F24" s="13">
        <v>0</v>
      </c>
      <c r="G24" s="13">
        <v>0</v>
      </c>
      <c r="H24" s="13">
        <v>0</v>
      </c>
      <c r="I24" s="13">
        <v>0</v>
      </c>
      <c r="J24" s="13">
        <v>0</v>
      </c>
      <c r="K24" s="13">
        <v>0</v>
      </c>
      <c r="L24" s="13">
        <v>0</v>
      </c>
      <c r="M24" s="13">
        <v>0</v>
      </c>
      <c r="N24" s="13">
        <v>0</v>
      </c>
      <c r="O24" s="13">
        <v>0</v>
      </c>
      <c r="P24" s="24"/>
      <c r="Q24" s="13">
        <v>0</v>
      </c>
      <c r="R24" s="13">
        <v>0</v>
      </c>
      <c r="S24" s="13">
        <v>0</v>
      </c>
      <c r="T24" s="13">
        <v>0</v>
      </c>
      <c r="U24" s="13">
        <v>0</v>
      </c>
      <c r="V24" s="20">
        <v>21.66085</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0.15000000000000002</v>
      </c>
      <c r="AP24" s="13">
        <v>0</v>
      </c>
      <c r="AQ24" s="13">
        <v>0</v>
      </c>
      <c r="AR24" s="13">
        <v>0</v>
      </c>
      <c r="AS24" s="13">
        <v>0</v>
      </c>
      <c r="AT24" s="13">
        <v>0</v>
      </c>
      <c r="AU24" s="13">
        <v>0</v>
      </c>
      <c r="AV24" s="13">
        <v>0</v>
      </c>
      <c r="AW24" s="13">
        <v>0</v>
      </c>
      <c r="AX24" s="13">
        <v>0</v>
      </c>
      <c r="AY24" s="13">
        <v>0</v>
      </c>
      <c r="AZ24" s="13">
        <v>0</v>
      </c>
      <c r="BA24" s="13">
        <v>0</v>
      </c>
      <c r="BB24" s="13">
        <v>0</v>
      </c>
      <c r="BC24" s="13">
        <v>0.15000000000000002</v>
      </c>
      <c r="BD24" s="13">
        <v>31.080000000000002</v>
      </c>
      <c r="BE24" s="13">
        <v>52.89085</v>
      </c>
    </row>
    <row r="25" spans="1:100" ht="26.4" customHeight="1" x14ac:dyDescent="0.25">
      <c r="A25" s="11" t="s">
        <v>88</v>
      </c>
      <c r="B25" s="11" t="s">
        <v>89</v>
      </c>
      <c r="C25" s="12" t="s">
        <v>25</v>
      </c>
      <c r="D25" s="13">
        <v>46.036850000000001</v>
      </c>
      <c r="E25" s="13">
        <v>0</v>
      </c>
      <c r="F25" s="13">
        <v>0</v>
      </c>
      <c r="G25" s="13">
        <v>0</v>
      </c>
      <c r="H25" s="13">
        <v>0</v>
      </c>
      <c r="I25" s="13">
        <v>0</v>
      </c>
      <c r="J25" s="13">
        <v>0</v>
      </c>
      <c r="K25" s="13">
        <v>0</v>
      </c>
      <c r="L25" s="13">
        <v>0</v>
      </c>
      <c r="M25" s="13">
        <v>0</v>
      </c>
      <c r="N25" s="13">
        <v>0</v>
      </c>
      <c r="O25" s="13">
        <v>0</v>
      </c>
      <c r="P25" s="24"/>
      <c r="Q25" s="13">
        <v>0</v>
      </c>
      <c r="R25" s="13">
        <v>0</v>
      </c>
      <c r="S25" s="13">
        <v>0</v>
      </c>
      <c r="T25" s="13">
        <v>0</v>
      </c>
      <c r="U25" s="13">
        <v>0</v>
      </c>
      <c r="V25" s="13">
        <v>1.26</v>
      </c>
      <c r="W25" s="20">
        <v>45.716850000000001</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0.32</v>
      </c>
      <c r="AP25" s="13">
        <v>0</v>
      </c>
      <c r="AQ25" s="13">
        <v>0</v>
      </c>
      <c r="AR25" s="13">
        <v>0</v>
      </c>
      <c r="AS25" s="13">
        <v>0</v>
      </c>
      <c r="AT25" s="13">
        <v>0</v>
      </c>
      <c r="AU25" s="13">
        <v>0</v>
      </c>
      <c r="AV25" s="13">
        <v>0</v>
      </c>
      <c r="AW25" s="13">
        <v>0</v>
      </c>
      <c r="AX25" s="13">
        <v>0</v>
      </c>
      <c r="AY25" s="13">
        <v>0</v>
      </c>
      <c r="AZ25" s="13">
        <v>0</v>
      </c>
      <c r="BA25" s="13">
        <v>0</v>
      </c>
      <c r="BB25" s="13">
        <v>0</v>
      </c>
      <c r="BC25" s="13">
        <v>0.32</v>
      </c>
      <c r="BD25" s="13">
        <v>3.43</v>
      </c>
      <c r="BE25" s="13">
        <v>49.466850000000001</v>
      </c>
    </row>
    <row r="26" spans="1:100" ht="26.4" customHeight="1" x14ac:dyDescent="0.25">
      <c r="A26" s="11" t="s">
        <v>90</v>
      </c>
      <c r="B26" s="11" t="s">
        <v>91</v>
      </c>
      <c r="C26" s="12" t="s">
        <v>26</v>
      </c>
      <c r="D26" s="13">
        <v>0</v>
      </c>
      <c r="E26" s="13">
        <v>0</v>
      </c>
      <c r="F26" s="13">
        <v>0</v>
      </c>
      <c r="G26" s="13">
        <v>0</v>
      </c>
      <c r="H26" s="13">
        <v>0</v>
      </c>
      <c r="I26" s="13">
        <v>0</v>
      </c>
      <c r="J26" s="13">
        <v>0</v>
      </c>
      <c r="K26" s="13">
        <v>0</v>
      </c>
      <c r="L26" s="13">
        <v>0</v>
      </c>
      <c r="M26" s="13">
        <v>0</v>
      </c>
      <c r="N26" s="13">
        <v>0</v>
      </c>
      <c r="O26" s="13">
        <v>0</v>
      </c>
      <c r="P26" s="24"/>
      <c r="Q26" s="13">
        <v>0</v>
      </c>
      <c r="R26" s="13">
        <v>0</v>
      </c>
      <c r="S26" s="13">
        <v>0</v>
      </c>
      <c r="T26" s="13">
        <v>0</v>
      </c>
      <c r="U26" s="13">
        <v>0</v>
      </c>
      <c r="V26" s="13">
        <v>0</v>
      </c>
      <c r="W26" s="13">
        <v>0</v>
      </c>
      <c r="X26" s="20">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row>
    <row r="27" spans="1:100" s="6" customFormat="1" ht="26.4" customHeight="1" x14ac:dyDescent="0.25">
      <c r="A27" s="15" t="s">
        <v>92</v>
      </c>
      <c r="B27" s="16" t="s">
        <v>93</v>
      </c>
      <c r="C27" s="17" t="s">
        <v>27</v>
      </c>
      <c r="D27" s="18">
        <v>763.31039999999996</v>
      </c>
      <c r="E27" s="18">
        <v>0</v>
      </c>
      <c r="F27" s="18">
        <v>0</v>
      </c>
      <c r="G27" s="18">
        <v>0</v>
      </c>
      <c r="H27" s="18">
        <v>0</v>
      </c>
      <c r="I27" s="18">
        <v>0</v>
      </c>
      <c r="J27" s="18">
        <v>0</v>
      </c>
      <c r="K27" s="18">
        <v>0</v>
      </c>
      <c r="L27" s="18">
        <v>0</v>
      </c>
      <c r="M27" s="18">
        <v>0</v>
      </c>
      <c r="N27" s="18">
        <v>0</v>
      </c>
      <c r="O27" s="18">
        <v>0</v>
      </c>
      <c r="P27" s="25"/>
      <c r="Q27" s="18">
        <v>0</v>
      </c>
      <c r="R27" s="18">
        <v>0</v>
      </c>
      <c r="S27" s="18">
        <v>0</v>
      </c>
      <c r="T27" s="18">
        <v>0</v>
      </c>
      <c r="U27" s="18">
        <v>0</v>
      </c>
      <c r="V27" s="18">
        <v>1.08</v>
      </c>
      <c r="W27" s="18">
        <v>0</v>
      </c>
      <c r="X27" s="18">
        <v>0</v>
      </c>
      <c r="Y27" s="21">
        <v>761.39022999999997</v>
      </c>
      <c r="Z27" s="18">
        <v>0</v>
      </c>
      <c r="AA27" s="18">
        <v>0</v>
      </c>
      <c r="AB27" s="18">
        <v>0</v>
      </c>
      <c r="AC27" s="18">
        <v>0</v>
      </c>
      <c r="AD27" s="18">
        <v>0</v>
      </c>
      <c r="AE27" s="18">
        <v>0</v>
      </c>
      <c r="AF27" s="18">
        <v>0.37999999999999545</v>
      </c>
      <c r="AG27" s="18">
        <v>0</v>
      </c>
      <c r="AH27" s="18">
        <v>0</v>
      </c>
      <c r="AI27" s="18">
        <v>0</v>
      </c>
      <c r="AJ27" s="18">
        <v>0</v>
      </c>
      <c r="AK27" s="18">
        <v>0</v>
      </c>
      <c r="AL27" s="18">
        <v>0</v>
      </c>
      <c r="AM27" s="18">
        <v>0</v>
      </c>
      <c r="AN27" s="18">
        <v>0.62017</v>
      </c>
      <c r="AO27" s="18">
        <v>0.22</v>
      </c>
      <c r="AP27" s="18">
        <v>0</v>
      </c>
      <c r="AQ27" s="18">
        <v>0</v>
      </c>
      <c r="AR27" s="18">
        <v>0</v>
      </c>
      <c r="AS27" s="18">
        <v>0</v>
      </c>
      <c r="AT27" s="18">
        <v>0</v>
      </c>
      <c r="AU27" s="18">
        <v>0</v>
      </c>
      <c r="AV27" s="18">
        <v>0</v>
      </c>
      <c r="AW27" s="18">
        <v>0</v>
      </c>
      <c r="AX27" s="18">
        <v>0</v>
      </c>
      <c r="AY27" s="18">
        <v>0</v>
      </c>
      <c r="AZ27" s="18">
        <v>0</v>
      </c>
      <c r="BA27" s="18">
        <v>0</v>
      </c>
      <c r="BB27" s="18">
        <v>0</v>
      </c>
      <c r="BC27" s="18">
        <v>1.9201700000000002</v>
      </c>
      <c r="BD27" s="18">
        <v>54.014830000000039</v>
      </c>
      <c r="BE27" s="18">
        <v>817.32523000000003</v>
      </c>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row>
    <row r="28" spans="1:100" ht="26.4" customHeight="1" x14ac:dyDescent="0.25">
      <c r="A28" s="11" t="s">
        <v>94</v>
      </c>
      <c r="B28" s="11" t="s">
        <v>95</v>
      </c>
      <c r="C28" s="12" t="s">
        <v>28</v>
      </c>
      <c r="D28" s="13">
        <v>3.4345000000000003</v>
      </c>
      <c r="E28" s="13">
        <v>0</v>
      </c>
      <c r="F28" s="13">
        <v>0</v>
      </c>
      <c r="G28" s="13">
        <v>0</v>
      </c>
      <c r="H28" s="13">
        <v>0</v>
      </c>
      <c r="I28" s="13">
        <v>0</v>
      </c>
      <c r="J28" s="13">
        <v>0</v>
      </c>
      <c r="K28" s="13">
        <v>0</v>
      </c>
      <c r="L28" s="13">
        <v>0</v>
      </c>
      <c r="M28" s="13">
        <v>0</v>
      </c>
      <c r="N28" s="13">
        <v>0</v>
      </c>
      <c r="O28" s="13">
        <v>0</v>
      </c>
      <c r="P28" s="24"/>
      <c r="Q28" s="13">
        <v>0</v>
      </c>
      <c r="R28" s="13">
        <v>0</v>
      </c>
      <c r="S28" s="13">
        <v>0</v>
      </c>
      <c r="T28" s="13">
        <v>0</v>
      </c>
      <c r="U28" s="13">
        <v>0</v>
      </c>
      <c r="V28" s="13">
        <v>0</v>
      </c>
      <c r="W28" s="13">
        <v>0</v>
      </c>
      <c r="X28" s="13">
        <v>0</v>
      </c>
      <c r="Y28" s="13">
        <v>0</v>
      </c>
      <c r="Z28" s="20">
        <v>3.4345000000000003</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0.21</v>
      </c>
      <c r="BE28" s="13">
        <v>3.6445000000000003</v>
      </c>
    </row>
    <row r="29" spans="1:100" ht="26.4" customHeight="1" x14ac:dyDescent="0.25">
      <c r="A29" s="11" t="s">
        <v>96</v>
      </c>
      <c r="B29" s="11" t="s">
        <v>97</v>
      </c>
      <c r="C29" s="12" t="s">
        <v>29</v>
      </c>
      <c r="D29" s="13">
        <v>10.410450000000001</v>
      </c>
      <c r="E29" s="13">
        <v>0</v>
      </c>
      <c r="F29" s="13">
        <v>0</v>
      </c>
      <c r="G29" s="13">
        <v>0</v>
      </c>
      <c r="H29" s="13">
        <v>0</v>
      </c>
      <c r="I29" s="13">
        <v>0</v>
      </c>
      <c r="J29" s="13">
        <v>0</v>
      </c>
      <c r="K29" s="13">
        <v>0</v>
      </c>
      <c r="L29" s="13">
        <v>0</v>
      </c>
      <c r="M29" s="13">
        <v>0</v>
      </c>
      <c r="N29" s="13">
        <v>0</v>
      </c>
      <c r="O29" s="13">
        <v>0</v>
      </c>
      <c r="P29" s="24"/>
      <c r="Q29" s="13">
        <v>0</v>
      </c>
      <c r="R29" s="13">
        <v>0</v>
      </c>
      <c r="S29" s="13">
        <v>0</v>
      </c>
      <c r="T29" s="13">
        <v>0</v>
      </c>
      <c r="U29" s="13">
        <v>0</v>
      </c>
      <c r="V29" s="13">
        <v>0</v>
      </c>
      <c r="W29" s="13">
        <v>0</v>
      </c>
      <c r="X29" s="13">
        <v>0</v>
      </c>
      <c r="Y29" s="13">
        <v>0</v>
      </c>
      <c r="Z29" s="13">
        <v>0</v>
      </c>
      <c r="AA29" s="20">
        <v>10.260450000000001</v>
      </c>
      <c r="AB29" s="13">
        <v>0</v>
      </c>
      <c r="AC29" s="13">
        <v>0</v>
      </c>
      <c r="AD29" s="13">
        <v>0</v>
      </c>
      <c r="AE29" s="13">
        <v>0</v>
      </c>
      <c r="AF29" s="13">
        <v>0</v>
      </c>
      <c r="AG29" s="13">
        <v>0</v>
      </c>
      <c r="AH29" s="13">
        <v>0</v>
      </c>
      <c r="AI29" s="13">
        <v>0</v>
      </c>
      <c r="AJ29" s="13">
        <v>0</v>
      </c>
      <c r="AK29" s="13">
        <v>0</v>
      </c>
      <c r="AL29" s="13">
        <v>0</v>
      </c>
      <c r="AM29" s="13">
        <v>0</v>
      </c>
      <c r="AN29" s="13">
        <v>0</v>
      </c>
      <c r="AO29" s="13">
        <v>0.15</v>
      </c>
      <c r="AP29" s="13">
        <v>0</v>
      </c>
      <c r="AQ29" s="13">
        <v>0</v>
      </c>
      <c r="AR29" s="13">
        <v>0</v>
      </c>
      <c r="AS29" s="13">
        <v>0</v>
      </c>
      <c r="AT29" s="13">
        <v>0</v>
      </c>
      <c r="AU29" s="13">
        <v>0</v>
      </c>
      <c r="AV29" s="13">
        <v>0</v>
      </c>
      <c r="AW29" s="13">
        <v>0</v>
      </c>
      <c r="AX29" s="13">
        <v>0</v>
      </c>
      <c r="AY29" s="13">
        <v>0</v>
      </c>
      <c r="AZ29" s="13">
        <v>0</v>
      </c>
      <c r="BA29" s="13">
        <v>0</v>
      </c>
      <c r="BB29" s="13">
        <v>0</v>
      </c>
      <c r="BC29" s="13">
        <v>0.15</v>
      </c>
      <c r="BD29" s="13">
        <v>-0.15</v>
      </c>
      <c r="BE29" s="13">
        <v>10.260450000000001</v>
      </c>
    </row>
    <row r="30" spans="1:100" ht="26.4" customHeight="1" x14ac:dyDescent="0.25">
      <c r="A30" s="11" t="s">
        <v>98</v>
      </c>
      <c r="B30" s="11" t="s">
        <v>99</v>
      </c>
      <c r="C30" s="12" t="s">
        <v>30</v>
      </c>
      <c r="D30" s="13">
        <v>28.330850000000002</v>
      </c>
      <c r="E30" s="13">
        <v>0</v>
      </c>
      <c r="F30" s="13">
        <v>0</v>
      </c>
      <c r="G30" s="13">
        <v>0</v>
      </c>
      <c r="H30" s="13">
        <v>0</v>
      </c>
      <c r="I30" s="13">
        <v>0</v>
      </c>
      <c r="J30" s="13">
        <v>0</v>
      </c>
      <c r="K30" s="13">
        <v>0</v>
      </c>
      <c r="L30" s="13">
        <v>0</v>
      </c>
      <c r="M30" s="13">
        <v>0</v>
      </c>
      <c r="N30" s="13">
        <v>0</v>
      </c>
      <c r="O30" s="13">
        <v>0</v>
      </c>
      <c r="P30" s="24"/>
      <c r="Q30" s="13">
        <v>0</v>
      </c>
      <c r="R30" s="13">
        <v>0</v>
      </c>
      <c r="S30" s="13">
        <v>0</v>
      </c>
      <c r="T30" s="13">
        <v>0</v>
      </c>
      <c r="U30" s="13">
        <v>0</v>
      </c>
      <c r="V30" s="13">
        <v>0</v>
      </c>
      <c r="W30" s="13">
        <v>0</v>
      </c>
      <c r="X30" s="13">
        <v>0</v>
      </c>
      <c r="Y30" s="13">
        <v>0.23000000000000043</v>
      </c>
      <c r="Z30" s="13">
        <v>0</v>
      </c>
      <c r="AA30" s="13">
        <v>0</v>
      </c>
      <c r="AB30" s="20">
        <v>27.410680000000003</v>
      </c>
      <c r="AC30" s="13">
        <v>0</v>
      </c>
      <c r="AD30" s="13">
        <v>0</v>
      </c>
      <c r="AE30" s="13">
        <v>0</v>
      </c>
      <c r="AF30" s="13">
        <v>0.22999999999999998</v>
      </c>
      <c r="AG30" s="13">
        <v>0</v>
      </c>
      <c r="AH30" s="13">
        <v>0</v>
      </c>
      <c r="AI30" s="13">
        <v>0</v>
      </c>
      <c r="AJ30" s="13">
        <v>0</v>
      </c>
      <c r="AK30" s="13">
        <v>0</v>
      </c>
      <c r="AL30" s="13">
        <v>0</v>
      </c>
      <c r="AM30" s="13">
        <v>0</v>
      </c>
      <c r="AN30" s="13">
        <v>0.62017</v>
      </c>
      <c r="AO30" s="13">
        <v>7.0000000000000007E-2</v>
      </c>
      <c r="AP30" s="13">
        <v>0</v>
      </c>
      <c r="AQ30" s="13">
        <v>0</v>
      </c>
      <c r="AR30" s="13">
        <v>0</v>
      </c>
      <c r="AS30" s="13">
        <v>0</v>
      </c>
      <c r="AT30" s="13">
        <v>0</v>
      </c>
      <c r="AU30" s="13">
        <v>0</v>
      </c>
      <c r="AV30" s="13">
        <v>0</v>
      </c>
      <c r="AW30" s="13">
        <v>0</v>
      </c>
      <c r="AX30" s="13">
        <v>0</v>
      </c>
      <c r="AY30" s="13">
        <v>0</v>
      </c>
      <c r="AZ30" s="13">
        <v>0</v>
      </c>
      <c r="BA30" s="13">
        <v>0</v>
      </c>
      <c r="BB30" s="13">
        <v>0</v>
      </c>
      <c r="BC30" s="13">
        <v>0.92016999999999993</v>
      </c>
      <c r="BD30" s="13">
        <v>-0.38017000000000001</v>
      </c>
      <c r="BE30" s="13">
        <v>27.950680000000002</v>
      </c>
    </row>
    <row r="31" spans="1:100" ht="26.4" customHeight="1" x14ac:dyDescent="0.25">
      <c r="A31" s="11" t="s">
        <v>100</v>
      </c>
      <c r="B31" s="11" t="s">
        <v>101</v>
      </c>
      <c r="C31" s="12" t="s">
        <v>31</v>
      </c>
      <c r="D31" s="13">
        <v>9.920399999999999</v>
      </c>
      <c r="E31" s="13">
        <v>0</v>
      </c>
      <c r="F31" s="13">
        <v>0</v>
      </c>
      <c r="G31" s="13">
        <v>0</v>
      </c>
      <c r="H31" s="13">
        <v>0</v>
      </c>
      <c r="I31" s="13">
        <v>0</v>
      </c>
      <c r="J31" s="13">
        <v>0</v>
      </c>
      <c r="K31" s="13">
        <v>0</v>
      </c>
      <c r="L31" s="13">
        <v>0</v>
      </c>
      <c r="M31" s="13">
        <v>0</v>
      </c>
      <c r="N31" s="13">
        <v>0</v>
      </c>
      <c r="O31" s="13">
        <v>0</v>
      </c>
      <c r="P31" s="24"/>
      <c r="Q31" s="13">
        <v>0</v>
      </c>
      <c r="R31" s="13">
        <v>0</v>
      </c>
      <c r="S31" s="13">
        <v>0</v>
      </c>
      <c r="T31" s="13">
        <v>0</v>
      </c>
      <c r="U31" s="13">
        <v>0</v>
      </c>
      <c r="V31" s="13">
        <v>0</v>
      </c>
      <c r="W31" s="13">
        <v>0</v>
      </c>
      <c r="X31" s="13">
        <v>0</v>
      </c>
      <c r="Y31" s="13">
        <v>0.15000000000000036</v>
      </c>
      <c r="Z31" s="13">
        <v>0</v>
      </c>
      <c r="AA31" s="13">
        <v>0</v>
      </c>
      <c r="AB31" s="13">
        <v>0</v>
      </c>
      <c r="AC31" s="20">
        <v>9.7703999999999986</v>
      </c>
      <c r="AD31" s="13">
        <v>0</v>
      </c>
      <c r="AE31" s="13">
        <v>0</v>
      </c>
      <c r="AF31" s="13">
        <v>0.15</v>
      </c>
      <c r="AG31" s="13">
        <v>0</v>
      </c>
      <c r="AH31" s="13">
        <v>0</v>
      </c>
      <c r="AI31" s="13">
        <v>0</v>
      </c>
      <c r="AJ31" s="13">
        <v>0</v>
      </c>
      <c r="AK31" s="13">
        <v>0</v>
      </c>
      <c r="AL31" s="13">
        <v>0</v>
      </c>
      <c r="AM31" s="13">
        <v>0</v>
      </c>
      <c r="AN31" s="13">
        <v>0</v>
      </c>
      <c r="AO31" s="13">
        <v>0</v>
      </c>
      <c r="AP31" s="13">
        <v>0</v>
      </c>
      <c r="AQ31" s="13">
        <v>0</v>
      </c>
      <c r="AR31" s="13">
        <v>0</v>
      </c>
      <c r="AS31" s="13">
        <v>0</v>
      </c>
      <c r="AT31" s="13">
        <v>0</v>
      </c>
      <c r="AU31" s="13">
        <v>0</v>
      </c>
      <c r="AV31" s="13">
        <v>0</v>
      </c>
      <c r="AW31" s="13">
        <v>0</v>
      </c>
      <c r="AX31" s="13">
        <v>0</v>
      </c>
      <c r="AY31" s="13">
        <v>0</v>
      </c>
      <c r="AZ31" s="13">
        <v>0</v>
      </c>
      <c r="BA31" s="13">
        <v>0</v>
      </c>
      <c r="BB31" s="13">
        <v>0</v>
      </c>
      <c r="BC31" s="13">
        <v>0.15</v>
      </c>
      <c r="BD31" s="13">
        <v>-0.15</v>
      </c>
      <c r="BE31" s="13">
        <v>9.7703999999999986</v>
      </c>
    </row>
    <row r="32" spans="1:100" ht="26.4" customHeight="1" x14ac:dyDescent="0.25">
      <c r="A32" s="11" t="s">
        <v>102</v>
      </c>
      <c r="B32" s="11" t="s">
        <v>103</v>
      </c>
      <c r="C32" s="12" t="s">
        <v>32</v>
      </c>
      <c r="D32" s="13">
        <v>0</v>
      </c>
      <c r="E32" s="13">
        <v>0</v>
      </c>
      <c r="F32" s="13">
        <v>0</v>
      </c>
      <c r="G32" s="13">
        <v>0</v>
      </c>
      <c r="H32" s="13">
        <v>0</v>
      </c>
      <c r="I32" s="13">
        <v>0</v>
      </c>
      <c r="J32" s="13">
        <v>0</v>
      </c>
      <c r="K32" s="13">
        <v>0</v>
      </c>
      <c r="L32" s="13">
        <v>0</v>
      </c>
      <c r="M32" s="13">
        <v>0</v>
      </c>
      <c r="N32" s="13">
        <v>0</v>
      </c>
      <c r="O32" s="13">
        <v>0</v>
      </c>
      <c r="P32" s="24"/>
      <c r="Q32" s="13">
        <v>0</v>
      </c>
      <c r="R32" s="13">
        <v>0</v>
      </c>
      <c r="S32" s="13">
        <v>0</v>
      </c>
      <c r="T32" s="13">
        <v>0</v>
      </c>
      <c r="U32" s="13">
        <v>0</v>
      </c>
      <c r="V32" s="13">
        <v>0</v>
      </c>
      <c r="W32" s="13">
        <v>0</v>
      </c>
      <c r="X32" s="13">
        <v>0</v>
      </c>
      <c r="Y32" s="13">
        <v>0</v>
      </c>
      <c r="Z32" s="13">
        <v>0</v>
      </c>
      <c r="AA32" s="13">
        <v>0</v>
      </c>
      <c r="AB32" s="13">
        <v>0</v>
      </c>
      <c r="AC32" s="13">
        <v>0</v>
      </c>
      <c r="AD32" s="20">
        <v>0</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v>0</v>
      </c>
    </row>
    <row r="33" spans="1:57" ht="26.4" customHeight="1" x14ac:dyDescent="0.25">
      <c r="A33" s="11" t="s">
        <v>104</v>
      </c>
      <c r="B33" s="11" t="s">
        <v>105</v>
      </c>
      <c r="C33" s="12" t="s">
        <v>33</v>
      </c>
      <c r="D33" s="13">
        <v>0</v>
      </c>
      <c r="E33" s="13">
        <v>0</v>
      </c>
      <c r="F33" s="13">
        <v>0</v>
      </c>
      <c r="G33" s="13">
        <v>0</v>
      </c>
      <c r="H33" s="13">
        <v>0</v>
      </c>
      <c r="I33" s="13">
        <v>0</v>
      </c>
      <c r="J33" s="13">
        <v>0</v>
      </c>
      <c r="K33" s="13">
        <v>0</v>
      </c>
      <c r="L33" s="13">
        <v>0</v>
      </c>
      <c r="M33" s="13">
        <v>0</v>
      </c>
      <c r="N33" s="13">
        <v>0</v>
      </c>
      <c r="O33" s="13">
        <v>0</v>
      </c>
      <c r="P33" s="24"/>
      <c r="Q33" s="13">
        <v>0</v>
      </c>
      <c r="R33" s="13">
        <v>0</v>
      </c>
      <c r="S33" s="13">
        <v>0</v>
      </c>
      <c r="T33" s="13">
        <v>0</v>
      </c>
      <c r="U33" s="13">
        <v>0</v>
      </c>
      <c r="V33" s="13">
        <v>0</v>
      </c>
      <c r="W33" s="13">
        <v>0</v>
      </c>
      <c r="X33" s="13">
        <v>0</v>
      </c>
      <c r="Y33" s="13">
        <v>0</v>
      </c>
      <c r="Z33" s="13">
        <v>0</v>
      </c>
      <c r="AA33" s="13">
        <v>0</v>
      </c>
      <c r="AB33" s="13">
        <v>0</v>
      </c>
      <c r="AC33" s="13">
        <v>0</v>
      </c>
      <c r="AD33" s="13">
        <v>0</v>
      </c>
      <c r="AE33" s="20">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row>
    <row r="34" spans="1:57" ht="26.4" customHeight="1" x14ac:dyDescent="0.25">
      <c r="A34" s="11" t="s">
        <v>106</v>
      </c>
      <c r="B34" s="11" t="s">
        <v>107</v>
      </c>
      <c r="C34" s="12" t="s">
        <v>34</v>
      </c>
      <c r="D34" s="13">
        <v>586.93139999999994</v>
      </c>
      <c r="E34" s="13">
        <v>0</v>
      </c>
      <c r="F34" s="13">
        <v>0</v>
      </c>
      <c r="G34" s="13">
        <v>0</v>
      </c>
      <c r="H34" s="13">
        <v>0</v>
      </c>
      <c r="I34" s="13">
        <v>0</v>
      </c>
      <c r="J34" s="13">
        <v>0</v>
      </c>
      <c r="K34" s="13">
        <v>0</v>
      </c>
      <c r="L34" s="13">
        <v>0</v>
      </c>
      <c r="M34" s="13">
        <v>0</v>
      </c>
      <c r="N34" s="13">
        <v>0</v>
      </c>
      <c r="O34" s="13">
        <v>0</v>
      </c>
      <c r="P34" s="24"/>
      <c r="Q34" s="13">
        <v>0</v>
      </c>
      <c r="R34" s="13">
        <v>0</v>
      </c>
      <c r="S34" s="13">
        <v>0</v>
      </c>
      <c r="T34" s="13">
        <v>0</v>
      </c>
      <c r="U34" s="13">
        <v>0</v>
      </c>
      <c r="V34" s="13">
        <v>0</v>
      </c>
      <c r="W34" s="13">
        <v>0</v>
      </c>
      <c r="X34" s="13">
        <v>0</v>
      </c>
      <c r="Y34" s="13">
        <v>0</v>
      </c>
      <c r="Z34" s="13">
        <v>0</v>
      </c>
      <c r="AA34" s="13">
        <v>0</v>
      </c>
      <c r="AB34" s="13">
        <v>0</v>
      </c>
      <c r="AC34" s="13">
        <v>0</v>
      </c>
      <c r="AD34" s="13">
        <v>0</v>
      </c>
      <c r="AE34" s="13">
        <v>0</v>
      </c>
      <c r="AF34" s="20">
        <v>586.93139999999994</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43.430000000000007</v>
      </c>
      <c r="BE34" s="13">
        <v>630.3614</v>
      </c>
    </row>
    <row r="35" spans="1:57" ht="26.4" customHeight="1" x14ac:dyDescent="0.25">
      <c r="A35" s="11" t="s">
        <v>108</v>
      </c>
      <c r="B35" s="11" t="s">
        <v>109</v>
      </c>
      <c r="C35" s="12" t="s">
        <v>35</v>
      </c>
      <c r="D35" s="13">
        <v>116.27839999999999</v>
      </c>
      <c r="E35" s="13">
        <v>0</v>
      </c>
      <c r="F35" s="13">
        <v>0</v>
      </c>
      <c r="G35" s="13">
        <v>0</v>
      </c>
      <c r="H35" s="13">
        <v>0</v>
      </c>
      <c r="I35" s="13">
        <v>0</v>
      </c>
      <c r="J35" s="13">
        <v>0</v>
      </c>
      <c r="K35" s="13">
        <v>0</v>
      </c>
      <c r="L35" s="13">
        <v>0</v>
      </c>
      <c r="M35" s="13">
        <v>0</v>
      </c>
      <c r="N35" s="13">
        <v>0</v>
      </c>
      <c r="O35" s="13">
        <v>0</v>
      </c>
      <c r="P35" s="24"/>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20">
        <v>116.27839999999999</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8.48</v>
      </c>
      <c r="BE35" s="13">
        <v>124.75839999999999</v>
      </c>
    </row>
    <row r="36" spans="1:57" ht="26.4" customHeight="1" x14ac:dyDescent="0.25">
      <c r="A36" s="11" t="s">
        <v>110</v>
      </c>
      <c r="B36" s="11" t="s">
        <v>111</v>
      </c>
      <c r="C36" s="12" t="s">
        <v>36</v>
      </c>
      <c r="D36" s="13">
        <v>4.8443999999999994</v>
      </c>
      <c r="E36" s="13">
        <v>0</v>
      </c>
      <c r="F36" s="13">
        <v>0</v>
      </c>
      <c r="G36" s="13">
        <v>0</v>
      </c>
      <c r="H36" s="13">
        <v>0</v>
      </c>
      <c r="I36" s="13">
        <v>0</v>
      </c>
      <c r="J36" s="13">
        <v>0</v>
      </c>
      <c r="K36" s="13">
        <v>0</v>
      </c>
      <c r="L36" s="13">
        <v>0</v>
      </c>
      <c r="M36" s="13">
        <v>0</v>
      </c>
      <c r="N36" s="13">
        <v>0</v>
      </c>
      <c r="O36" s="13">
        <v>0</v>
      </c>
      <c r="P36" s="24"/>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20">
        <v>4.8443999999999994</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3.1049999999999995</v>
      </c>
      <c r="BE36" s="13">
        <v>7.9493999999999989</v>
      </c>
    </row>
    <row r="37" spans="1:57" ht="26.4" customHeight="1" x14ac:dyDescent="0.25">
      <c r="A37" s="11" t="s">
        <v>112</v>
      </c>
      <c r="B37" s="11" t="s">
        <v>113</v>
      </c>
      <c r="C37" s="12" t="s">
        <v>37</v>
      </c>
      <c r="D37" s="13">
        <v>0.44999999999999996</v>
      </c>
      <c r="E37" s="13">
        <v>0</v>
      </c>
      <c r="F37" s="13">
        <v>0</v>
      </c>
      <c r="G37" s="13">
        <v>0</v>
      </c>
      <c r="H37" s="13">
        <v>0</v>
      </c>
      <c r="I37" s="13">
        <v>0</v>
      </c>
      <c r="J37" s="13">
        <v>0</v>
      </c>
      <c r="K37" s="13">
        <v>0</v>
      </c>
      <c r="L37" s="13">
        <v>0</v>
      </c>
      <c r="M37" s="13">
        <v>0</v>
      </c>
      <c r="N37" s="13">
        <v>0</v>
      </c>
      <c r="O37" s="13">
        <v>0</v>
      </c>
      <c r="P37" s="24"/>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20">
        <v>0.44999999999999996</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0.55000000000000004</v>
      </c>
      <c r="BE37" s="13">
        <v>1</v>
      </c>
    </row>
    <row r="38" spans="1:57" ht="26.4" customHeight="1" x14ac:dyDescent="0.25">
      <c r="A38" s="11" t="s">
        <v>114</v>
      </c>
      <c r="B38" s="11" t="s">
        <v>115</v>
      </c>
      <c r="C38" s="12" t="s">
        <v>38</v>
      </c>
      <c r="D38" s="13">
        <v>2.71</v>
      </c>
      <c r="E38" s="13">
        <v>0</v>
      </c>
      <c r="F38" s="13">
        <v>0</v>
      </c>
      <c r="G38" s="13">
        <v>0</v>
      </c>
      <c r="H38" s="13">
        <v>0</v>
      </c>
      <c r="I38" s="13">
        <v>0</v>
      </c>
      <c r="J38" s="13">
        <v>0</v>
      </c>
      <c r="K38" s="13">
        <v>0</v>
      </c>
      <c r="L38" s="13">
        <v>0</v>
      </c>
      <c r="M38" s="13">
        <v>0</v>
      </c>
      <c r="N38" s="13">
        <v>0</v>
      </c>
      <c r="O38" s="13">
        <v>0</v>
      </c>
      <c r="P38" s="24"/>
      <c r="Q38" s="13">
        <v>0</v>
      </c>
      <c r="R38" s="13">
        <v>0</v>
      </c>
      <c r="S38" s="13">
        <v>0</v>
      </c>
      <c r="T38" s="13">
        <v>0</v>
      </c>
      <c r="U38" s="13">
        <v>0</v>
      </c>
      <c r="V38" s="13">
        <v>1.08</v>
      </c>
      <c r="W38" s="13">
        <v>0</v>
      </c>
      <c r="X38" s="13">
        <v>0</v>
      </c>
      <c r="Y38" s="13">
        <v>0</v>
      </c>
      <c r="Z38" s="13">
        <v>0</v>
      </c>
      <c r="AA38" s="13">
        <v>0</v>
      </c>
      <c r="AB38" s="13">
        <v>0</v>
      </c>
      <c r="AC38" s="13">
        <v>0</v>
      </c>
      <c r="AD38" s="13">
        <v>0</v>
      </c>
      <c r="AE38" s="13">
        <v>0</v>
      </c>
      <c r="AF38" s="13">
        <v>0</v>
      </c>
      <c r="AG38" s="13">
        <v>0</v>
      </c>
      <c r="AH38" s="13">
        <v>0</v>
      </c>
      <c r="AI38" s="13">
        <v>0</v>
      </c>
      <c r="AJ38" s="20">
        <v>1.63</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1.08</v>
      </c>
      <c r="BD38" s="13">
        <v>-1.08</v>
      </c>
      <c r="BE38" s="13">
        <v>1.63</v>
      </c>
    </row>
    <row r="39" spans="1:57" ht="26.4" customHeight="1" x14ac:dyDescent="0.25">
      <c r="A39" s="11" t="s">
        <v>116</v>
      </c>
      <c r="B39" s="11" t="s">
        <v>117</v>
      </c>
      <c r="C39" s="12" t="s">
        <v>39</v>
      </c>
      <c r="D39" s="13">
        <v>12.506</v>
      </c>
      <c r="E39" s="13">
        <v>0</v>
      </c>
      <c r="F39" s="13">
        <v>0</v>
      </c>
      <c r="G39" s="13">
        <v>0</v>
      </c>
      <c r="H39" s="13">
        <v>0</v>
      </c>
      <c r="I39" s="13">
        <v>0</v>
      </c>
      <c r="J39" s="13">
        <v>0</v>
      </c>
      <c r="K39" s="13">
        <v>0</v>
      </c>
      <c r="L39" s="13">
        <v>0</v>
      </c>
      <c r="M39" s="13">
        <v>0</v>
      </c>
      <c r="N39" s="13">
        <v>0</v>
      </c>
      <c r="O39" s="13">
        <v>0</v>
      </c>
      <c r="P39" s="24"/>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20">
        <v>12.506</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12.506</v>
      </c>
    </row>
    <row r="40" spans="1:57" ht="26.4" customHeight="1" x14ac:dyDescent="0.25">
      <c r="A40" s="11" t="s">
        <v>118</v>
      </c>
      <c r="B40" s="11" t="s">
        <v>119</v>
      </c>
      <c r="C40" s="12" t="s">
        <v>40</v>
      </c>
      <c r="D40" s="13">
        <v>0</v>
      </c>
      <c r="E40" s="13">
        <v>0</v>
      </c>
      <c r="F40" s="13">
        <v>0</v>
      </c>
      <c r="G40" s="13">
        <v>0</v>
      </c>
      <c r="H40" s="13">
        <v>0</v>
      </c>
      <c r="I40" s="13">
        <v>0</v>
      </c>
      <c r="J40" s="13">
        <v>0</v>
      </c>
      <c r="K40" s="13">
        <v>0</v>
      </c>
      <c r="L40" s="13">
        <v>0</v>
      </c>
      <c r="M40" s="13">
        <v>0</v>
      </c>
      <c r="N40" s="13">
        <v>0</v>
      </c>
      <c r="O40" s="13">
        <v>0</v>
      </c>
      <c r="P40" s="24"/>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20">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row>
    <row r="41" spans="1:57" ht="26.4" customHeight="1" x14ac:dyDescent="0.25">
      <c r="A41" s="11" t="s">
        <v>120</v>
      </c>
      <c r="B41" s="11" t="s">
        <v>121</v>
      </c>
      <c r="C41" s="12" t="s">
        <v>41</v>
      </c>
      <c r="D41" s="13">
        <v>13.350399999999999</v>
      </c>
      <c r="E41" s="13">
        <v>0</v>
      </c>
      <c r="F41" s="13">
        <v>0</v>
      </c>
      <c r="G41" s="13">
        <v>0</v>
      </c>
      <c r="H41" s="13">
        <v>0</v>
      </c>
      <c r="I41" s="13">
        <v>0</v>
      </c>
      <c r="J41" s="13">
        <v>0</v>
      </c>
      <c r="K41" s="13">
        <v>0</v>
      </c>
      <c r="L41" s="13">
        <v>0</v>
      </c>
      <c r="M41" s="13">
        <v>0</v>
      </c>
      <c r="N41" s="13">
        <v>0</v>
      </c>
      <c r="O41" s="13">
        <v>0</v>
      </c>
      <c r="P41" s="24"/>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20">
        <v>13.350399999999999</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13.350399999999999</v>
      </c>
    </row>
    <row r="42" spans="1:57" ht="26.4" customHeight="1" x14ac:dyDescent="0.25">
      <c r="A42" s="11" t="s">
        <v>122</v>
      </c>
      <c r="B42" s="11" t="s">
        <v>123</v>
      </c>
      <c r="C42" s="12" t="s">
        <v>42</v>
      </c>
      <c r="D42" s="13">
        <v>39.130000000000003</v>
      </c>
      <c r="E42" s="13">
        <v>0</v>
      </c>
      <c r="F42" s="13">
        <v>0</v>
      </c>
      <c r="G42" s="13">
        <v>0</v>
      </c>
      <c r="H42" s="13">
        <v>0</v>
      </c>
      <c r="I42" s="13">
        <v>0</v>
      </c>
      <c r="J42" s="13">
        <v>0</v>
      </c>
      <c r="K42" s="13">
        <v>0</v>
      </c>
      <c r="L42" s="13">
        <v>0</v>
      </c>
      <c r="M42" s="13">
        <v>0</v>
      </c>
      <c r="N42" s="13">
        <v>0</v>
      </c>
      <c r="O42" s="13">
        <v>0</v>
      </c>
      <c r="P42" s="24"/>
      <c r="Q42" s="13">
        <v>0</v>
      </c>
      <c r="R42" s="13">
        <v>0</v>
      </c>
      <c r="S42" s="13">
        <v>0</v>
      </c>
      <c r="T42" s="13">
        <v>0</v>
      </c>
      <c r="U42" s="13">
        <v>0</v>
      </c>
      <c r="V42" s="13">
        <v>0</v>
      </c>
      <c r="W42" s="13">
        <v>0</v>
      </c>
      <c r="X42" s="13">
        <v>0</v>
      </c>
      <c r="Y42" s="13">
        <v>0.16</v>
      </c>
      <c r="Z42" s="13">
        <v>0</v>
      </c>
      <c r="AA42" s="13">
        <v>0</v>
      </c>
      <c r="AB42" s="13">
        <v>0</v>
      </c>
      <c r="AC42" s="13">
        <v>0</v>
      </c>
      <c r="AD42" s="13">
        <v>0</v>
      </c>
      <c r="AE42" s="13">
        <v>0</v>
      </c>
      <c r="AF42" s="13">
        <v>0.16</v>
      </c>
      <c r="AG42" s="13">
        <v>0</v>
      </c>
      <c r="AH42" s="13">
        <v>0</v>
      </c>
      <c r="AI42" s="13">
        <v>0</v>
      </c>
      <c r="AJ42" s="13">
        <v>0</v>
      </c>
      <c r="AK42" s="13">
        <v>0</v>
      </c>
      <c r="AL42" s="13">
        <v>0</v>
      </c>
      <c r="AM42" s="13">
        <v>0</v>
      </c>
      <c r="AN42" s="20">
        <v>38.970000000000006</v>
      </c>
      <c r="AO42" s="13">
        <v>0</v>
      </c>
      <c r="AP42" s="13">
        <v>0</v>
      </c>
      <c r="AQ42" s="13">
        <v>0</v>
      </c>
      <c r="AR42" s="13">
        <v>0</v>
      </c>
      <c r="AS42" s="13">
        <v>0</v>
      </c>
      <c r="AT42" s="13">
        <v>0</v>
      </c>
      <c r="AU42" s="13">
        <v>0</v>
      </c>
      <c r="AV42" s="13">
        <v>0</v>
      </c>
      <c r="AW42" s="13">
        <v>0</v>
      </c>
      <c r="AX42" s="13">
        <v>0</v>
      </c>
      <c r="AY42" s="13">
        <v>0</v>
      </c>
      <c r="AZ42" s="13">
        <v>0</v>
      </c>
      <c r="BA42" s="13">
        <v>0</v>
      </c>
      <c r="BB42" s="13">
        <v>0</v>
      </c>
      <c r="BC42" s="13">
        <v>0.16</v>
      </c>
      <c r="BD42" s="13">
        <v>1.1901700000000017</v>
      </c>
      <c r="BE42" s="13">
        <v>40.320170000000005</v>
      </c>
    </row>
    <row r="43" spans="1:57" ht="26.4" customHeight="1" x14ac:dyDescent="0.25">
      <c r="A43" s="11" t="s">
        <v>124</v>
      </c>
      <c r="B43" s="11" t="s">
        <v>125</v>
      </c>
      <c r="C43" s="12" t="s">
        <v>43</v>
      </c>
      <c r="D43" s="13">
        <v>279.37640000000005</v>
      </c>
      <c r="E43" s="13">
        <v>0</v>
      </c>
      <c r="F43" s="13">
        <v>0</v>
      </c>
      <c r="G43" s="13">
        <v>0</v>
      </c>
      <c r="H43" s="13">
        <v>0</v>
      </c>
      <c r="I43" s="13">
        <v>0</v>
      </c>
      <c r="J43" s="13">
        <v>0</v>
      </c>
      <c r="K43" s="13">
        <v>0</v>
      </c>
      <c r="L43" s="13">
        <v>0</v>
      </c>
      <c r="M43" s="13">
        <v>0</v>
      </c>
      <c r="N43" s="13">
        <v>0</v>
      </c>
      <c r="O43" s="13">
        <v>0</v>
      </c>
      <c r="P43" s="24"/>
      <c r="Q43" s="13">
        <v>0</v>
      </c>
      <c r="R43" s="13">
        <v>0</v>
      </c>
      <c r="S43" s="13">
        <v>0</v>
      </c>
      <c r="T43" s="13">
        <v>0</v>
      </c>
      <c r="U43" s="13">
        <v>0.54</v>
      </c>
      <c r="V43" s="13">
        <v>0</v>
      </c>
      <c r="W43" s="13">
        <v>0</v>
      </c>
      <c r="X43" s="13">
        <v>0</v>
      </c>
      <c r="Y43" s="13">
        <v>3.1650000000000005</v>
      </c>
      <c r="Z43" s="13">
        <v>0.03</v>
      </c>
      <c r="AA43" s="13">
        <v>0</v>
      </c>
      <c r="AB43" s="13">
        <v>0.09</v>
      </c>
      <c r="AC43" s="13">
        <v>0</v>
      </c>
      <c r="AD43" s="13">
        <v>0</v>
      </c>
      <c r="AE43" s="13">
        <v>0</v>
      </c>
      <c r="AF43" s="13">
        <v>2.1500000000000004</v>
      </c>
      <c r="AG43" s="13">
        <v>0.6</v>
      </c>
      <c r="AH43" s="13">
        <v>0.29499999999999998</v>
      </c>
      <c r="AI43" s="13">
        <v>0</v>
      </c>
      <c r="AJ43" s="13">
        <v>0</v>
      </c>
      <c r="AK43" s="13">
        <v>0</v>
      </c>
      <c r="AL43" s="13">
        <v>0</v>
      </c>
      <c r="AM43" s="13">
        <v>0</v>
      </c>
      <c r="AN43" s="13">
        <v>0</v>
      </c>
      <c r="AO43" s="20">
        <v>275.67140000000006</v>
      </c>
      <c r="AP43" s="13">
        <v>0</v>
      </c>
      <c r="AQ43" s="13">
        <v>0</v>
      </c>
      <c r="AR43" s="13">
        <v>0</v>
      </c>
      <c r="AS43" s="13">
        <v>0</v>
      </c>
      <c r="AT43" s="13">
        <v>0</v>
      </c>
      <c r="AU43" s="13">
        <v>0</v>
      </c>
      <c r="AV43" s="13">
        <v>0</v>
      </c>
      <c r="AW43" s="13">
        <v>0</v>
      </c>
      <c r="AX43" s="13">
        <v>0</v>
      </c>
      <c r="AY43" s="13">
        <v>0</v>
      </c>
      <c r="AZ43" s="13">
        <v>0</v>
      </c>
      <c r="BA43" s="13">
        <v>0</v>
      </c>
      <c r="BB43" s="13">
        <v>0</v>
      </c>
      <c r="BC43" s="13">
        <v>3.7050000000000005</v>
      </c>
      <c r="BD43" s="13">
        <v>32.764999999999986</v>
      </c>
      <c r="BE43" s="13">
        <v>312.16140000000001</v>
      </c>
    </row>
    <row r="44" spans="1:57" ht="26.4" customHeight="1" x14ac:dyDescent="0.25">
      <c r="A44" s="11" t="s">
        <v>126</v>
      </c>
      <c r="B44" s="11" t="s">
        <v>127</v>
      </c>
      <c r="C44" s="12" t="s">
        <v>44</v>
      </c>
      <c r="D44" s="13">
        <v>9.31</v>
      </c>
      <c r="E44" s="13">
        <v>0</v>
      </c>
      <c r="F44" s="13">
        <v>0</v>
      </c>
      <c r="G44" s="13">
        <v>0</v>
      </c>
      <c r="H44" s="13">
        <v>0</v>
      </c>
      <c r="I44" s="13">
        <v>0</v>
      </c>
      <c r="J44" s="13">
        <v>0</v>
      </c>
      <c r="K44" s="13">
        <v>0</v>
      </c>
      <c r="L44" s="13">
        <v>0</v>
      </c>
      <c r="M44" s="13">
        <v>0</v>
      </c>
      <c r="N44" s="13">
        <v>0</v>
      </c>
      <c r="O44" s="13">
        <v>0</v>
      </c>
      <c r="P44" s="24"/>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20">
        <v>9.31</v>
      </c>
      <c r="AQ44" s="13">
        <v>0</v>
      </c>
      <c r="AR44" s="13">
        <v>0</v>
      </c>
      <c r="AS44" s="13">
        <v>0</v>
      </c>
      <c r="AT44" s="13">
        <v>0</v>
      </c>
      <c r="AU44" s="13">
        <v>0</v>
      </c>
      <c r="AV44" s="13">
        <v>0</v>
      </c>
      <c r="AW44" s="13">
        <v>0</v>
      </c>
      <c r="AX44" s="13">
        <v>0</v>
      </c>
      <c r="AY44" s="13">
        <v>0</v>
      </c>
      <c r="AZ44" s="13">
        <v>0</v>
      </c>
      <c r="BA44" s="13">
        <v>0</v>
      </c>
      <c r="BB44" s="13">
        <v>0</v>
      </c>
      <c r="BC44" s="13">
        <v>0</v>
      </c>
      <c r="BD44" s="13">
        <v>0.34</v>
      </c>
      <c r="BE44" s="13">
        <v>9.65</v>
      </c>
    </row>
    <row r="45" spans="1:57" ht="26.4" customHeight="1" x14ac:dyDescent="0.25">
      <c r="A45" s="11" t="s">
        <v>128</v>
      </c>
      <c r="B45" s="11" t="s">
        <v>129</v>
      </c>
      <c r="C45" s="12" t="s">
        <v>45</v>
      </c>
      <c r="D45" s="13">
        <v>2.3000000000000003</v>
      </c>
      <c r="E45" s="13">
        <v>0</v>
      </c>
      <c r="F45" s="13">
        <v>0</v>
      </c>
      <c r="G45" s="13">
        <v>0</v>
      </c>
      <c r="H45" s="13">
        <v>0</v>
      </c>
      <c r="I45" s="13">
        <v>0</v>
      </c>
      <c r="J45" s="13">
        <v>0</v>
      </c>
      <c r="K45" s="13">
        <v>0</v>
      </c>
      <c r="L45" s="13">
        <v>0</v>
      </c>
      <c r="M45" s="13">
        <v>0</v>
      </c>
      <c r="N45" s="13">
        <v>0</v>
      </c>
      <c r="O45" s="13">
        <v>0</v>
      </c>
      <c r="P45" s="24"/>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20">
        <v>2.3000000000000003</v>
      </c>
      <c r="AR45" s="13">
        <v>0</v>
      </c>
      <c r="AS45" s="13">
        <v>0</v>
      </c>
      <c r="AT45" s="13">
        <v>0</v>
      </c>
      <c r="AU45" s="13">
        <v>0</v>
      </c>
      <c r="AV45" s="13">
        <v>0</v>
      </c>
      <c r="AW45" s="13">
        <v>0</v>
      </c>
      <c r="AX45" s="13">
        <v>0</v>
      </c>
      <c r="AY45" s="13">
        <v>0</v>
      </c>
      <c r="AZ45" s="13">
        <v>0</v>
      </c>
      <c r="BA45" s="13">
        <v>0</v>
      </c>
      <c r="BB45" s="13">
        <v>0</v>
      </c>
      <c r="BC45" s="13">
        <v>0</v>
      </c>
      <c r="BD45" s="13">
        <v>0</v>
      </c>
      <c r="BE45" s="13">
        <v>2.3000000000000003</v>
      </c>
    </row>
    <row r="46" spans="1:57" ht="26.4" customHeight="1" x14ac:dyDescent="0.25">
      <c r="A46" s="11" t="s">
        <v>130</v>
      </c>
      <c r="B46" s="11" t="s">
        <v>131</v>
      </c>
      <c r="C46" s="12" t="s">
        <v>46</v>
      </c>
      <c r="D46" s="13">
        <v>0</v>
      </c>
      <c r="E46" s="13">
        <v>0</v>
      </c>
      <c r="F46" s="13">
        <v>0</v>
      </c>
      <c r="G46" s="13">
        <v>0</v>
      </c>
      <c r="H46" s="13">
        <v>0</v>
      </c>
      <c r="I46" s="13">
        <v>0</v>
      </c>
      <c r="J46" s="13">
        <v>0</v>
      </c>
      <c r="K46" s="13">
        <v>0</v>
      </c>
      <c r="L46" s="13">
        <v>0</v>
      </c>
      <c r="M46" s="13">
        <v>0</v>
      </c>
      <c r="N46" s="13">
        <v>0</v>
      </c>
      <c r="O46" s="13">
        <v>0</v>
      </c>
      <c r="P46" s="24"/>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20">
        <v>0</v>
      </c>
      <c r="AS46" s="13">
        <v>0</v>
      </c>
      <c r="AT46" s="13">
        <v>0</v>
      </c>
      <c r="AU46" s="13">
        <v>0</v>
      </c>
      <c r="AV46" s="13">
        <v>0</v>
      </c>
      <c r="AW46" s="13">
        <v>0</v>
      </c>
      <c r="AX46" s="13">
        <v>0</v>
      </c>
      <c r="AY46" s="13">
        <v>0</v>
      </c>
      <c r="AZ46" s="13">
        <v>0</v>
      </c>
      <c r="BA46" s="13">
        <v>0</v>
      </c>
      <c r="BB46" s="13">
        <v>0</v>
      </c>
      <c r="BC46" s="13">
        <v>0</v>
      </c>
      <c r="BD46" s="13">
        <v>0</v>
      </c>
      <c r="BE46" s="13">
        <v>0</v>
      </c>
    </row>
    <row r="47" spans="1:57" ht="26.4" customHeight="1" x14ac:dyDescent="0.25">
      <c r="A47" s="11" t="s">
        <v>132</v>
      </c>
      <c r="B47" s="11" t="s">
        <v>133</v>
      </c>
      <c r="C47" s="12" t="s">
        <v>47</v>
      </c>
      <c r="D47" s="13">
        <v>6.1099999999999994</v>
      </c>
      <c r="E47" s="13">
        <v>0</v>
      </c>
      <c r="F47" s="13">
        <v>0</v>
      </c>
      <c r="G47" s="13">
        <v>0</v>
      </c>
      <c r="H47" s="13">
        <v>0</v>
      </c>
      <c r="I47" s="13">
        <v>0</v>
      </c>
      <c r="J47" s="13">
        <v>0</v>
      </c>
      <c r="K47" s="13">
        <v>0</v>
      </c>
      <c r="L47" s="13">
        <v>0</v>
      </c>
      <c r="M47" s="13">
        <v>0</v>
      </c>
      <c r="N47" s="13">
        <v>0</v>
      </c>
      <c r="O47" s="13">
        <v>0</v>
      </c>
      <c r="P47" s="24"/>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20">
        <v>6.1099999999999994</v>
      </c>
      <c r="AT47" s="13">
        <v>0</v>
      </c>
      <c r="AU47" s="13">
        <v>0</v>
      </c>
      <c r="AV47" s="13">
        <v>0</v>
      </c>
      <c r="AW47" s="13">
        <v>0</v>
      </c>
      <c r="AX47" s="13">
        <v>0</v>
      </c>
      <c r="AY47" s="13">
        <v>0</v>
      </c>
      <c r="AZ47" s="13">
        <v>0</v>
      </c>
      <c r="BA47" s="13">
        <v>0</v>
      </c>
      <c r="BB47" s="13">
        <v>0</v>
      </c>
      <c r="BC47" s="13">
        <v>0</v>
      </c>
      <c r="BD47" s="13">
        <v>15.54</v>
      </c>
      <c r="BE47" s="13">
        <v>21.65</v>
      </c>
    </row>
    <row r="48" spans="1:57" ht="26.4" customHeight="1" x14ac:dyDescent="0.25">
      <c r="A48" s="11" t="s">
        <v>134</v>
      </c>
      <c r="B48" s="19" t="s">
        <v>135</v>
      </c>
      <c r="C48" s="12" t="s">
        <v>48</v>
      </c>
      <c r="D48" s="13">
        <v>79.130399999999995</v>
      </c>
      <c r="E48" s="13">
        <v>0</v>
      </c>
      <c r="F48" s="13">
        <v>0</v>
      </c>
      <c r="G48" s="13">
        <v>0</v>
      </c>
      <c r="H48" s="13">
        <v>0</v>
      </c>
      <c r="I48" s="13">
        <v>0</v>
      </c>
      <c r="J48" s="13">
        <v>0</v>
      </c>
      <c r="K48" s="13">
        <v>0</v>
      </c>
      <c r="L48" s="13">
        <v>0</v>
      </c>
      <c r="M48" s="13">
        <v>0</v>
      </c>
      <c r="N48" s="13">
        <v>0</v>
      </c>
      <c r="O48" s="13">
        <v>0</v>
      </c>
      <c r="P48" s="24"/>
      <c r="Q48" s="13">
        <v>3.34</v>
      </c>
      <c r="R48" s="13">
        <v>0</v>
      </c>
      <c r="S48" s="13">
        <v>0</v>
      </c>
      <c r="T48" s="13">
        <v>0</v>
      </c>
      <c r="U48" s="13">
        <v>0</v>
      </c>
      <c r="V48" s="13">
        <v>0</v>
      </c>
      <c r="W48" s="13">
        <v>0</v>
      </c>
      <c r="X48" s="13">
        <v>0</v>
      </c>
      <c r="Y48" s="13">
        <v>0.51</v>
      </c>
      <c r="Z48" s="13">
        <v>0</v>
      </c>
      <c r="AA48" s="13">
        <v>0</v>
      </c>
      <c r="AB48" s="13">
        <v>0</v>
      </c>
      <c r="AC48" s="13">
        <v>0</v>
      </c>
      <c r="AD48" s="13">
        <v>0</v>
      </c>
      <c r="AE48" s="13">
        <v>0</v>
      </c>
      <c r="AF48" s="13">
        <v>0.51</v>
      </c>
      <c r="AG48" s="13">
        <v>0</v>
      </c>
      <c r="AH48" s="13">
        <v>0</v>
      </c>
      <c r="AI48" s="13">
        <v>0</v>
      </c>
      <c r="AJ48" s="13">
        <v>0</v>
      </c>
      <c r="AK48" s="13">
        <v>0</v>
      </c>
      <c r="AL48" s="13">
        <v>0</v>
      </c>
      <c r="AM48" s="13">
        <v>0</v>
      </c>
      <c r="AN48" s="13">
        <v>0</v>
      </c>
      <c r="AO48" s="13">
        <v>0</v>
      </c>
      <c r="AP48" s="13">
        <v>0</v>
      </c>
      <c r="AQ48" s="13">
        <v>0</v>
      </c>
      <c r="AR48" s="13">
        <v>0</v>
      </c>
      <c r="AS48" s="13">
        <v>0</v>
      </c>
      <c r="AT48" s="20">
        <v>75.2804</v>
      </c>
      <c r="AU48" s="13">
        <v>0</v>
      </c>
      <c r="AV48" s="13">
        <v>0</v>
      </c>
      <c r="AW48" s="13">
        <v>0</v>
      </c>
      <c r="AX48" s="13">
        <v>0</v>
      </c>
      <c r="AY48" s="13">
        <v>0</v>
      </c>
      <c r="AZ48" s="13">
        <v>0</v>
      </c>
      <c r="BA48" s="13">
        <v>0</v>
      </c>
      <c r="BB48" s="13">
        <v>0</v>
      </c>
      <c r="BC48" s="13">
        <v>3.8499999999999996</v>
      </c>
      <c r="BD48" s="13">
        <v>13.15</v>
      </c>
      <c r="BE48" s="13">
        <v>92.2804</v>
      </c>
    </row>
    <row r="49" spans="1:100" ht="26.4" customHeight="1" x14ac:dyDescent="0.25">
      <c r="A49" s="11" t="s">
        <v>136</v>
      </c>
      <c r="B49" s="11" t="s">
        <v>137</v>
      </c>
      <c r="C49" s="12" t="s">
        <v>49</v>
      </c>
      <c r="D49" s="13">
        <v>156.15</v>
      </c>
      <c r="E49" s="13">
        <v>2.5</v>
      </c>
      <c r="F49" s="13">
        <v>0</v>
      </c>
      <c r="G49" s="13">
        <v>0</v>
      </c>
      <c r="H49" s="13">
        <v>0</v>
      </c>
      <c r="I49" s="13">
        <v>0</v>
      </c>
      <c r="J49" s="13">
        <v>0</v>
      </c>
      <c r="K49" s="13">
        <v>0</v>
      </c>
      <c r="L49" s="13">
        <v>0</v>
      </c>
      <c r="M49" s="13">
        <v>0</v>
      </c>
      <c r="N49" s="13">
        <v>0</v>
      </c>
      <c r="O49" s="13">
        <v>2.5</v>
      </c>
      <c r="P49" s="24"/>
      <c r="Q49" s="13">
        <v>7.92</v>
      </c>
      <c r="R49" s="13">
        <v>0</v>
      </c>
      <c r="S49" s="13">
        <v>0</v>
      </c>
      <c r="T49" s="13">
        <v>0</v>
      </c>
      <c r="U49" s="13">
        <v>3</v>
      </c>
      <c r="V49" s="13">
        <v>2.2400000000000002</v>
      </c>
      <c r="W49" s="13">
        <v>2</v>
      </c>
      <c r="X49" s="13">
        <v>0</v>
      </c>
      <c r="Y49" s="13">
        <v>2.5</v>
      </c>
      <c r="Z49" s="13">
        <v>0</v>
      </c>
      <c r="AA49" s="13">
        <v>0</v>
      </c>
      <c r="AB49" s="13">
        <v>0</v>
      </c>
      <c r="AC49" s="13">
        <v>0</v>
      </c>
      <c r="AD49" s="13">
        <v>0</v>
      </c>
      <c r="AE49" s="13">
        <v>0</v>
      </c>
      <c r="AF49" s="13">
        <v>2.5</v>
      </c>
      <c r="AG49" s="13">
        <v>0</v>
      </c>
      <c r="AH49" s="13">
        <v>0</v>
      </c>
      <c r="AI49" s="13">
        <v>0</v>
      </c>
      <c r="AJ49" s="13">
        <v>0</v>
      </c>
      <c r="AK49" s="13">
        <v>0</v>
      </c>
      <c r="AL49" s="13">
        <v>0</v>
      </c>
      <c r="AM49" s="13">
        <v>0</v>
      </c>
      <c r="AN49" s="13">
        <v>0</v>
      </c>
      <c r="AO49" s="13">
        <v>6.44</v>
      </c>
      <c r="AP49" s="13">
        <v>0</v>
      </c>
      <c r="AQ49" s="13">
        <v>0</v>
      </c>
      <c r="AR49" s="13">
        <v>0</v>
      </c>
      <c r="AS49" s="13">
        <v>1.86</v>
      </c>
      <c r="AT49" s="13">
        <v>6.25</v>
      </c>
      <c r="AU49" s="20">
        <v>118.07000000000001</v>
      </c>
      <c r="AV49" s="13">
        <v>0</v>
      </c>
      <c r="AW49" s="13">
        <v>3.37</v>
      </c>
      <c r="AX49" s="13">
        <v>0</v>
      </c>
      <c r="AY49" s="13">
        <v>0</v>
      </c>
      <c r="AZ49" s="13">
        <v>0</v>
      </c>
      <c r="BA49" s="13">
        <v>0</v>
      </c>
      <c r="BB49" s="13">
        <v>0</v>
      </c>
      <c r="BC49" s="13">
        <v>38.08</v>
      </c>
      <c r="BD49" s="13">
        <v>-38.08</v>
      </c>
      <c r="BE49" s="13">
        <v>118.07000000000001</v>
      </c>
    </row>
    <row r="50" spans="1:100" ht="26.4" customHeight="1" x14ac:dyDescent="0.25">
      <c r="A50" s="11" t="s">
        <v>138</v>
      </c>
      <c r="B50" s="11" t="s">
        <v>139</v>
      </c>
      <c r="C50" s="12" t="s">
        <v>50</v>
      </c>
      <c r="D50" s="13">
        <v>6.2359999999999998</v>
      </c>
      <c r="E50" s="13">
        <v>0</v>
      </c>
      <c r="F50" s="13">
        <v>0</v>
      </c>
      <c r="G50" s="13">
        <v>0</v>
      </c>
      <c r="H50" s="13">
        <v>0</v>
      </c>
      <c r="I50" s="13">
        <v>0</v>
      </c>
      <c r="J50" s="13">
        <v>0</v>
      </c>
      <c r="K50" s="13">
        <v>0</v>
      </c>
      <c r="L50" s="13">
        <v>0</v>
      </c>
      <c r="M50" s="13">
        <v>0</v>
      </c>
      <c r="N50" s="13">
        <v>0</v>
      </c>
      <c r="O50" s="13">
        <v>0</v>
      </c>
      <c r="P50" s="24"/>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20">
        <v>6.2359999999999998</v>
      </c>
      <c r="AW50" s="13">
        <v>0</v>
      </c>
      <c r="AX50" s="13">
        <v>0</v>
      </c>
      <c r="AY50" s="13">
        <v>0</v>
      </c>
      <c r="AZ50" s="13">
        <v>0</v>
      </c>
      <c r="BA50" s="13">
        <v>0</v>
      </c>
      <c r="BB50" s="13">
        <v>0</v>
      </c>
      <c r="BC50" s="13">
        <v>0</v>
      </c>
      <c r="BD50" s="13">
        <v>0</v>
      </c>
      <c r="BE50" s="13">
        <v>6.2359999999999998</v>
      </c>
    </row>
    <row r="51" spans="1:100" ht="26.4" customHeight="1" x14ac:dyDescent="0.25">
      <c r="A51" s="11" t="s">
        <v>157</v>
      </c>
      <c r="B51" s="11" t="s">
        <v>140</v>
      </c>
      <c r="C51" s="12" t="s">
        <v>51</v>
      </c>
      <c r="D51" s="13">
        <v>7.99</v>
      </c>
      <c r="E51" s="13">
        <v>0</v>
      </c>
      <c r="F51" s="13">
        <v>0</v>
      </c>
      <c r="G51" s="13">
        <v>0</v>
      </c>
      <c r="H51" s="13">
        <v>0</v>
      </c>
      <c r="I51" s="13">
        <v>0</v>
      </c>
      <c r="J51" s="13">
        <v>0</v>
      </c>
      <c r="K51" s="13">
        <v>0</v>
      </c>
      <c r="L51" s="13">
        <v>0</v>
      </c>
      <c r="M51" s="13">
        <v>0</v>
      </c>
      <c r="N51" s="13">
        <v>0</v>
      </c>
      <c r="O51" s="13">
        <v>0</v>
      </c>
      <c r="P51" s="24"/>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20">
        <v>7.99</v>
      </c>
      <c r="AX51" s="13">
        <v>0</v>
      </c>
      <c r="AY51" s="13">
        <v>0</v>
      </c>
      <c r="AZ51" s="13">
        <v>0</v>
      </c>
      <c r="BA51" s="13">
        <v>0</v>
      </c>
      <c r="BB51" s="13">
        <v>0</v>
      </c>
      <c r="BC51" s="13">
        <v>0</v>
      </c>
      <c r="BD51" s="13">
        <v>5.2799999999999994</v>
      </c>
      <c r="BE51" s="13">
        <v>13.27</v>
      </c>
    </row>
    <row r="52" spans="1:100" ht="26.4" customHeight="1" x14ac:dyDescent="0.25">
      <c r="A52" s="11" t="s">
        <v>141</v>
      </c>
      <c r="B52" s="11" t="s">
        <v>142</v>
      </c>
      <c r="C52" s="12" t="s">
        <v>52</v>
      </c>
      <c r="D52" s="13">
        <v>9.77</v>
      </c>
      <c r="E52" s="13">
        <v>0</v>
      </c>
      <c r="F52" s="13">
        <v>0</v>
      </c>
      <c r="G52" s="13">
        <v>0</v>
      </c>
      <c r="H52" s="13">
        <v>0</v>
      </c>
      <c r="I52" s="13">
        <v>0</v>
      </c>
      <c r="J52" s="13">
        <v>0</v>
      </c>
      <c r="K52" s="13">
        <v>0</v>
      </c>
      <c r="L52" s="13">
        <v>0</v>
      </c>
      <c r="M52" s="13">
        <v>0</v>
      </c>
      <c r="N52" s="13">
        <v>0</v>
      </c>
      <c r="O52" s="13">
        <v>0</v>
      </c>
      <c r="P52" s="24"/>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20">
        <v>9.77</v>
      </c>
      <c r="AY52" s="13">
        <v>0</v>
      </c>
      <c r="AZ52" s="13">
        <v>0</v>
      </c>
      <c r="BA52" s="13">
        <v>0</v>
      </c>
      <c r="BB52" s="13">
        <v>0</v>
      </c>
      <c r="BC52" s="13">
        <v>0</v>
      </c>
      <c r="BD52" s="13">
        <v>0</v>
      </c>
      <c r="BE52" s="13">
        <v>9.77</v>
      </c>
    </row>
    <row r="53" spans="1:100" ht="26.4" customHeight="1" x14ac:dyDescent="0.25">
      <c r="A53" s="11" t="s">
        <v>143</v>
      </c>
      <c r="B53" s="11" t="s">
        <v>144</v>
      </c>
      <c r="C53" s="12" t="s">
        <v>53</v>
      </c>
      <c r="D53" s="13">
        <v>129.74639999999999</v>
      </c>
      <c r="E53" s="13">
        <v>0</v>
      </c>
      <c r="F53" s="13">
        <v>0</v>
      </c>
      <c r="G53" s="13">
        <v>0</v>
      </c>
      <c r="H53" s="13">
        <v>0</v>
      </c>
      <c r="I53" s="13">
        <v>0</v>
      </c>
      <c r="J53" s="13">
        <v>0</v>
      </c>
      <c r="K53" s="13">
        <v>0</v>
      </c>
      <c r="L53" s="13">
        <v>0</v>
      </c>
      <c r="M53" s="13">
        <v>0</v>
      </c>
      <c r="N53" s="13">
        <v>0</v>
      </c>
      <c r="O53" s="13">
        <v>0</v>
      </c>
      <c r="P53" s="24"/>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20">
        <v>129.74639999999999</v>
      </c>
      <c r="AZ53" s="13">
        <v>0</v>
      </c>
      <c r="BA53" s="13">
        <v>0</v>
      </c>
      <c r="BB53" s="13">
        <v>0</v>
      </c>
      <c r="BC53" s="13">
        <v>0</v>
      </c>
      <c r="BD53" s="13">
        <v>0</v>
      </c>
      <c r="BE53" s="13">
        <v>129.74639999999999</v>
      </c>
    </row>
    <row r="54" spans="1:100" ht="26.4" customHeight="1" x14ac:dyDescent="0.25">
      <c r="A54" s="11" t="s">
        <v>145</v>
      </c>
      <c r="B54" s="11" t="s">
        <v>146</v>
      </c>
      <c r="C54" s="12" t="s">
        <v>54</v>
      </c>
      <c r="D54" s="13">
        <v>63.706400000000002</v>
      </c>
      <c r="E54" s="13">
        <v>0</v>
      </c>
      <c r="F54" s="13">
        <v>0</v>
      </c>
      <c r="G54" s="13">
        <v>0</v>
      </c>
      <c r="H54" s="13">
        <v>0</v>
      </c>
      <c r="I54" s="13">
        <v>0</v>
      </c>
      <c r="J54" s="13">
        <v>0</v>
      </c>
      <c r="K54" s="13">
        <v>0</v>
      </c>
      <c r="L54" s="13">
        <v>0</v>
      </c>
      <c r="M54" s="13">
        <v>0</v>
      </c>
      <c r="N54" s="13">
        <v>0</v>
      </c>
      <c r="O54" s="13">
        <v>0</v>
      </c>
      <c r="P54" s="24"/>
      <c r="Q54" s="13">
        <v>0</v>
      </c>
      <c r="R54" s="13">
        <v>0</v>
      </c>
      <c r="S54" s="13">
        <v>0</v>
      </c>
      <c r="T54" s="13">
        <v>0</v>
      </c>
      <c r="U54" s="13">
        <v>0</v>
      </c>
      <c r="V54" s="13">
        <v>0</v>
      </c>
      <c r="W54" s="13">
        <v>0</v>
      </c>
      <c r="X54" s="13">
        <v>0</v>
      </c>
      <c r="Y54" s="13">
        <v>0.12</v>
      </c>
      <c r="Z54" s="13">
        <v>0</v>
      </c>
      <c r="AA54" s="13">
        <v>0</v>
      </c>
      <c r="AB54" s="13">
        <v>0</v>
      </c>
      <c r="AC54" s="13">
        <v>0</v>
      </c>
      <c r="AD54" s="13">
        <v>0</v>
      </c>
      <c r="AE54" s="13">
        <v>0</v>
      </c>
      <c r="AF54" s="13">
        <v>0.12</v>
      </c>
      <c r="AG54" s="13">
        <v>0</v>
      </c>
      <c r="AH54" s="13">
        <v>0</v>
      </c>
      <c r="AI54" s="13">
        <v>0</v>
      </c>
      <c r="AJ54" s="13">
        <v>0</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20">
        <v>63.586400000000005</v>
      </c>
      <c r="BA54" s="13">
        <v>0</v>
      </c>
      <c r="BB54" s="13">
        <v>0</v>
      </c>
      <c r="BC54" s="13">
        <v>0.12</v>
      </c>
      <c r="BD54" s="13">
        <v>-0.12</v>
      </c>
      <c r="BE54" s="13">
        <v>63.586400000000005</v>
      </c>
    </row>
    <row r="55" spans="1:100" ht="26.4" customHeight="1" x14ac:dyDescent="0.25">
      <c r="A55" s="11" t="s">
        <v>147</v>
      </c>
      <c r="B55" s="11" t="s">
        <v>148</v>
      </c>
      <c r="C55" s="12" t="s">
        <v>55</v>
      </c>
      <c r="D55" s="13">
        <v>0</v>
      </c>
      <c r="E55" s="13">
        <v>0</v>
      </c>
      <c r="F55" s="13">
        <v>0</v>
      </c>
      <c r="G55" s="13">
        <v>0</v>
      </c>
      <c r="H55" s="13">
        <v>0</v>
      </c>
      <c r="I55" s="13">
        <v>0</v>
      </c>
      <c r="J55" s="13">
        <v>0</v>
      </c>
      <c r="K55" s="13">
        <v>0</v>
      </c>
      <c r="L55" s="13">
        <v>0</v>
      </c>
      <c r="M55" s="13">
        <v>0</v>
      </c>
      <c r="N55" s="13">
        <v>0</v>
      </c>
      <c r="O55" s="13">
        <v>0</v>
      </c>
      <c r="P55" s="24"/>
      <c r="Q55" s="13">
        <v>0</v>
      </c>
      <c r="R55" s="13">
        <v>0</v>
      </c>
      <c r="S55" s="13">
        <v>0</v>
      </c>
      <c r="T55" s="13">
        <v>0</v>
      </c>
      <c r="U55" s="13">
        <v>0</v>
      </c>
      <c r="V55" s="13">
        <v>0</v>
      </c>
      <c r="W55" s="13">
        <v>0</v>
      </c>
      <c r="X55" s="13">
        <v>0</v>
      </c>
      <c r="Y55" s="13">
        <v>0</v>
      </c>
      <c r="Z55" s="13">
        <v>0</v>
      </c>
      <c r="AA55" s="13">
        <v>0</v>
      </c>
      <c r="AB55" s="13">
        <v>0</v>
      </c>
      <c r="AC55" s="13">
        <v>0</v>
      </c>
      <c r="AD55" s="13">
        <v>0</v>
      </c>
      <c r="AE55" s="13">
        <v>0</v>
      </c>
      <c r="AF55" s="13">
        <v>0</v>
      </c>
      <c r="AG55" s="13">
        <v>0</v>
      </c>
      <c r="AH55" s="13">
        <v>0</v>
      </c>
      <c r="AI55" s="13">
        <v>0</v>
      </c>
      <c r="AJ55" s="13">
        <v>0</v>
      </c>
      <c r="AK55" s="13">
        <v>0</v>
      </c>
      <c r="AL55" s="13">
        <v>0</v>
      </c>
      <c r="AM55" s="13">
        <v>0</v>
      </c>
      <c r="AN55" s="13">
        <v>0</v>
      </c>
      <c r="AO55" s="13">
        <v>0</v>
      </c>
      <c r="AP55" s="13">
        <v>0</v>
      </c>
      <c r="AQ55" s="13">
        <v>0</v>
      </c>
      <c r="AR55" s="13">
        <v>0</v>
      </c>
      <c r="AS55" s="13">
        <v>0</v>
      </c>
      <c r="AT55" s="13">
        <v>0</v>
      </c>
      <c r="AU55" s="13">
        <v>0</v>
      </c>
      <c r="AV55" s="13">
        <v>0</v>
      </c>
      <c r="AW55" s="13">
        <v>0</v>
      </c>
      <c r="AX55" s="13">
        <v>0</v>
      </c>
      <c r="AY55" s="13">
        <v>0</v>
      </c>
      <c r="AZ55" s="13">
        <v>0</v>
      </c>
      <c r="BA55" s="20">
        <v>0</v>
      </c>
      <c r="BB55" s="13">
        <v>0</v>
      </c>
      <c r="BC55" s="13">
        <v>0</v>
      </c>
      <c r="BD55" s="13">
        <v>0</v>
      </c>
      <c r="BE55" s="13">
        <v>0</v>
      </c>
    </row>
    <row r="56" spans="1:100" s="28" customFormat="1" ht="26.4" customHeight="1" x14ac:dyDescent="0.25">
      <c r="A56" s="26" t="s">
        <v>158</v>
      </c>
      <c r="B56" s="27" t="s">
        <v>149</v>
      </c>
      <c r="C56" s="22" t="s">
        <v>56</v>
      </c>
      <c r="D56" s="23">
        <v>205.40499999999997</v>
      </c>
      <c r="E56" s="23">
        <v>0</v>
      </c>
      <c r="F56" s="23">
        <v>0</v>
      </c>
      <c r="G56" s="23">
        <v>0</v>
      </c>
      <c r="H56" s="23">
        <v>0</v>
      </c>
      <c r="I56" s="23">
        <v>0</v>
      </c>
      <c r="J56" s="23">
        <v>0</v>
      </c>
      <c r="K56" s="23">
        <v>0</v>
      </c>
      <c r="L56" s="23">
        <v>0</v>
      </c>
      <c r="M56" s="23">
        <v>0</v>
      </c>
      <c r="N56" s="23">
        <v>0</v>
      </c>
      <c r="O56" s="23">
        <v>0</v>
      </c>
      <c r="P56" s="23">
        <v>44.53</v>
      </c>
      <c r="Q56" s="23">
        <v>2.04</v>
      </c>
      <c r="R56" s="23">
        <v>0</v>
      </c>
      <c r="S56" s="23">
        <v>0</v>
      </c>
      <c r="T56" s="23">
        <v>0</v>
      </c>
      <c r="U56" s="23">
        <v>18.25</v>
      </c>
      <c r="V56" s="23">
        <v>7.06</v>
      </c>
      <c r="W56" s="23">
        <v>1</v>
      </c>
      <c r="X56" s="23">
        <v>0</v>
      </c>
      <c r="Y56" s="23">
        <v>4.82</v>
      </c>
      <c r="Z56" s="23">
        <v>0</v>
      </c>
      <c r="AA56" s="23">
        <v>0</v>
      </c>
      <c r="AB56" s="23">
        <v>7.0000000000000007E-2</v>
      </c>
      <c r="AC56" s="23">
        <v>0</v>
      </c>
      <c r="AD56" s="23">
        <v>0</v>
      </c>
      <c r="AE56" s="23">
        <v>0</v>
      </c>
      <c r="AF56" s="23">
        <v>4.34</v>
      </c>
      <c r="AG56" s="23">
        <v>0.15</v>
      </c>
      <c r="AH56" s="23">
        <v>0</v>
      </c>
      <c r="AI56" s="23">
        <v>0.26</v>
      </c>
      <c r="AJ56" s="23">
        <v>0</v>
      </c>
      <c r="AK56" s="23">
        <v>0</v>
      </c>
      <c r="AL56" s="23">
        <v>0</v>
      </c>
      <c r="AM56" s="23">
        <v>0</v>
      </c>
      <c r="AN56" s="23">
        <v>0.73</v>
      </c>
      <c r="AO56" s="23">
        <v>8.8299999999999983</v>
      </c>
      <c r="AP56" s="23">
        <v>0</v>
      </c>
      <c r="AQ56" s="23">
        <v>0</v>
      </c>
      <c r="AR56" s="23">
        <v>0</v>
      </c>
      <c r="AS56" s="23">
        <v>1.8</v>
      </c>
      <c r="AT56" s="23">
        <v>0</v>
      </c>
      <c r="AU56" s="23">
        <v>0</v>
      </c>
      <c r="AV56" s="23">
        <v>0</v>
      </c>
      <c r="AW56" s="23">
        <v>0</v>
      </c>
      <c r="AX56" s="23">
        <v>0</v>
      </c>
      <c r="AY56" s="23">
        <v>0</v>
      </c>
      <c r="AZ56" s="23">
        <v>0</v>
      </c>
      <c r="BA56" s="23">
        <v>0</v>
      </c>
      <c r="BB56" s="23">
        <v>160.87499999999997</v>
      </c>
      <c r="BC56" s="23">
        <v>44.53</v>
      </c>
      <c r="BD56" s="23">
        <v>-44.53</v>
      </c>
      <c r="BE56" s="23">
        <v>160.87499999999997</v>
      </c>
      <c r="BF56" s="238"/>
      <c r="BG56" s="238"/>
      <c r="BH56" s="238"/>
      <c r="BI56" s="238"/>
      <c r="BJ56" s="238"/>
      <c r="BK56" s="238"/>
      <c r="BL56" s="238"/>
      <c r="BM56" s="238"/>
      <c r="BN56" s="238"/>
      <c r="BO56" s="238"/>
      <c r="BP56" s="238"/>
      <c r="BQ56" s="238"/>
      <c r="BR56" s="238"/>
      <c r="BS56" s="238"/>
      <c r="BT56" s="238"/>
      <c r="BU56" s="238"/>
      <c r="BV56" s="238"/>
      <c r="BW56" s="238"/>
      <c r="BX56" s="238"/>
      <c r="BY56" s="238"/>
      <c r="BZ56" s="238"/>
      <c r="CA56" s="238"/>
      <c r="CB56" s="238"/>
      <c r="CC56" s="238"/>
      <c r="CD56" s="238"/>
      <c r="CE56" s="238"/>
      <c r="CF56" s="238"/>
      <c r="CG56" s="238"/>
      <c r="CH56" s="238"/>
      <c r="CI56" s="238"/>
      <c r="CJ56" s="238"/>
      <c r="CK56" s="238"/>
      <c r="CL56" s="238"/>
      <c r="CM56" s="238"/>
      <c r="CN56" s="238"/>
      <c r="CO56" s="238"/>
      <c r="CP56" s="238"/>
      <c r="CQ56" s="238"/>
      <c r="CR56" s="238"/>
      <c r="CS56" s="238"/>
      <c r="CT56" s="238"/>
      <c r="CU56" s="238"/>
      <c r="CV56" s="238"/>
    </row>
    <row r="57" spans="1:100" s="5" customFormat="1" ht="26.4" customHeight="1" x14ac:dyDescent="0.25">
      <c r="A57" s="9"/>
      <c r="B57" s="9" t="s">
        <v>150</v>
      </c>
      <c r="C57" s="7"/>
      <c r="D57" s="10"/>
      <c r="E57" s="10">
        <v>2.5</v>
      </c>
      <c r="F57" s="10">
        <v>0</v>
      </c>
      <c r="G57" s="10">
        <v>0</v>
      </c>
      <c r="H57" s="10">
        <v>0</v>
      </c>
      <c r="I57" s="10">
        <v>0</v>
      </c>
      <c r="J57" s="10">
        <v>0</v>
      </c>
      <c r="K57" s="10">
        <v>0</v>
      </c>
      <c r="L57" s="10">
        <v>0</v>
      </c>
      <c r="M57" s="10">
        <v>0</v>
      </c>
      <c r="N57" s="10">
        <v>0</v>
      </c>
      <c r="O57" s="10">
        <v>18.009999999999998</v>
      </c>
      <c r="P57" s="23">
        <v>205.6</v>
      </c>
      <c r="Q57" s="10">
        <v>27.999999999999996</v>
      </c>
      <c r="R57" s="10">
        <v>0</v>
      </c>
      <c r="S57" s="10">
        <v>0</v>
      </c>
      <c r="T57" s="10">
        <v>0</v>
      </c>
      <c r="U57" s="10">
        <v>57.77</v>
      </c>
      <c r="V57" s="10">
        <v>31.23</v>
      </c>
      <c r="W57" s="10">
        <v>3.75</v>
      </c>
      <c r="X57" s="10">
        <v>0</v>
      </c>
      <c r="Y57" s="10">
        <v>55.935000000000038</v>
      </c>
      <c r="Z57" s="10">
        <v>0.21</v>
      </c>
      <c r="AA57" s="10">
        <v>0</v>
      </c>
      <c r="AB57" s="10">
        <v>0.53999999999999992</v>
      </c>
      <c r="AC57" s="10">
        <v>0</v>
      </c>
      <c r="AD57" s="10">
        <v>0</v>
      </c>
      <c r="AE57" s="10">
        <v>0</v>
      </c>
      <c r="AF57" s="10">
        <v>43.430000000000007</v>
      </c>
      <c r="AG57" s="10">
        <v>8.48</v>
      </c>
      <c r="AH57" s="10">
        <v>3.1049999999999995</v>
      </c>
      <c r="AI57" s="10">
        <v>0.55000000000000004</v>
      </c>
      <c r="AJ57" s="10">
        <v>0</v>
      </c>
      <c r="AK57" s="10">
        <v>0</v>
      </c>
      <c r="AL57" s="10">
        <v>0</v>
      </c>
      <c r="AM57" s="10">
        <v>0</v>
      </c>
      <c r="AN57" s="10">
        <v>1.3501700000000016</v>
      </c>
      <c r="AO57" s="10">
        <v>36.469999999999985</v>
      </c>
      <c r="AP57" s="10">
        <v>0.34</v>
      </c>
      <c r="AQ57" s="10">
        <v>0</v>
      </c>
      <c r="AR57" s="10">
        <v>0</v>
      </c>
      <c r="AS57" s="10">
        <v>15.54</v>
      </c>
      <c r="AT57" s="10">
        <v>17</v>
      </c>
      <c r="AU57" s="10">
        <v>0</v>
      </c>
      <c r="AV57" s="10">
        <v>0</v>
      </c>
      <c r="AW57" s="10">
        <v>5.2799999999999994</v>
      </c>
      <c r="AX57" s="10">
        <v>0</v>
      </c>
      <c r="AY57" s="10">
        <v>0</v>
      </c>
      <c r="AZ57" s="10">
        <v>0</v>
      </c>
      <c r="BA57" s="10">
        <v>0</v>
      </c>
      <c r="BB57" s="10">
        <v>0</v>
      </c>
      <c r="BC57" s="10"/>
      <c r="BD57" s="10"/>
      <c r="BE57" s="10"/>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K57" s="238"/>
      <c r="CL57" s="238"/>
      <c r="CM57" s="238"/>
      <c r="CN57" s="238"/>
      <c r="CO57" s="238"/>
      <c r="CP57" s="238"/>
      <c r="CQ57" s="238"/>
      <c r="CR57" s="238"/>
      <c r="CS57" s="238"/>
      <c r="CT57" s="238"/>
      <c r="CU57" s="238"/>
      <c r="CV57" s="238"/>
    </row>
    <row r="58" spans="1:100" s="5" customFormat="1" ht="26.4" customHeight="1" x14ac:dyDescent="0.25">
      <c r="A58" s="9"/>
      <c r="B58" s="9" t="s">
        <v>7</v>
      </c>
      <c r="C58" s="7"/>
      <c r="D58" s="10"/>
      <c r="E58" s="10">
        <v>3798.8150000000001</v>
      </c>
      <c r="F58" s="10">
        <v>1608.9108500000002</v>
      </c>
      <c r="G58" s="10">
        <v>1504.6599999999999</v>
      </c>
      <c r="H58" s="10">
        <v>85.504449999999991</v>
      </c>
      <c r="I58" s="10">
        <v>348.90510000000006</v>
      </c>
      <c r="J58" s="10">
        <v>1381.0547500000002</v>
      </c>
      <c r="K58" s="10">
        <v>0</v>
      </c>
      <c r="L58" s="10">
        <v>298.74084999999997</v>
      </c>
      <c r="M58" s="10">
        <v>40.204499999999996</v>
      </c>
      <c r="N58" s="10">
        <v>0</v>
      </c>
      <c r="O58" s="10">
        <v>35.494500000000002</v>
      </c>
      <c r="P58" s="23">
        <v>1937.6064999999999</v>
      </c>
      <c r="Q58" s="10">
        <v>51.366</v>
      </c>
      <c r="R58" s="10">
        <v>3</v>
      </c>
      <c r="S58" s="10">
        <v>0</v>
      </c>
      <c r="T58" s="10">
        <v>0</v>
      </c>
      <c r="U58" s="10">
        <v>120.26000000000002</v>
      </c>
      <c r="V58" s="10">
        <v>52.89085</v>
      </c>
      <c r="W58" s="10">
        <v>49.466850000000001</v>
      </c>
      <c r="X58" s="10">
        <v>0</v>
      </c>
      <c r="Y58" s="10">
        <v>817.32523000000003</v>
      </c>
      <c r="Z58" s="10">
        <v>3.6445000000000003</v>
      </c>
      <c r="AA58" s="10">
        <v>10.260450000000001</v>
      </c>
      <c r="AB58" s="10">
        <v>27.950680000000002</v>
      </c>
      <c r="AC58" s="10">
        <v>9.7703999999999986</v>
      </c>
      <c r="AD58" s="10">
        <v>0</v>
      </c>
      <c r="AE58" s="10">
        <v>0</v>
      </c>
      <c r="AF58" s="10">
        <v>630.3614</v>
      </c>
      <c r="AG58" s="10">
        <v>124.75839999999999</v>
      </c>
      <c r="AH58" s="10">
        <v>7.9493999999999989</v>
      </c>
      <c r="AI58" s="10">
        <v>1</v>
      </c>
      <c r="AJ58" s="10">
        <v>1.63</v>
      </c>
      <c r="AK58" s="10">
        <v>12.506</v>
      </c>
      <c r="AL58" s="10">
        <v>0</v>
      </c>
      <c r="AM58" s="10">
        <v>13.350399999999999</v>
      </c>
      <c r="AN58" s="10">
        <v>40.320170000000005</v>
      </c>
      <c r="AO58" s="10">
        <v>312.14140000000003</v>
      </c>
      <c r="AP58" s="10">
        <v>9.65</v>
      </c>
      <c r="AQ58" s="10">
        <v>2.3000000000000003</v>
      </c>
      <c r="AR58" s="10">
        <v>0</v>
      </c>
      <c r="AS58" s="10">
        <v>21.65</v>
      </c>
      <c r="AT58" s="10">
        <v>92.2804</v>
      </c>
      <c r="AU58" s="10">
        <v>118.07000000000001</v>
      </c>
      <c r="AV58" s="10">
        <v>6.2359999999999998</v>
      </c>
      <c r="AW58" s="10">
        <v>13.27</v>
      </c>
      <c r="AX58" s="10">
        <v>9.77</v>
      </c>
      <c r="AY58" s="10">
        <v>129.74639999999999</v>
      </c>
      <c r="AZ58" s="10">
        <v>63.586400000000005</v>
      </c>
      <c r="BA58" s="10">
        <v>0</v>
      </c>
      <c r="BB58" s="10">
        <v>160.87499999999997</v>
      </c>
      <c r="BC58" s="10"/>
      <c r="BD58" s="10"/>
      <c r="BE58" s="10"/>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238"/>
      <c r="CI58" s="238"/>
      <c r="CJ58" s="238"/>
      <c r="CK58" s="238"/>
      <c r="CL58" s="238"/>
      <c r="CM58" s="238"/>
      <c r="CN58" s="238"/>
      <c r="CO58" s="238"/>
      <c r="CP58" s="238"/>
      <c r="CQ58" s="238"/>
      <c r="CR58" s="238"/>
      <c r="CS58" s="238"/>
      <c r="CT58" s="238"/>
      <c r="CU58" s="238"/>
      <c r="CV58" s="238"/>
    </row>
  </sheetData>
  <mergeCells count="4">
    <mergeCell ref="E4:BB4"/>
    <mergeCell ref="A2:BE2"/>
    <mergeCell ref="A3:BE3"/>
    <mergeCell ref="A1:B1"/>
  </mergeCells>
  <pageMargins left="0.61" right="0.2" top="0.75" bottom="0.75" header="0.3" footer="0.3"/>
  <pageSetup paperSize="8"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B2A12A-C12C-4C5D-A4E6-14C59807D1A2}"/>
</file>

<file path=customXml/itemProps2.xml><?xml version="1.0" encoding="utf-8"?>
<ds:datastoreItem xmlns:ds="http://schemas.openxmlformats.org/officeDocument/2006/customXml" ds:itemID="{6FA512C3-3193-4178-B04F-2B0DF1DCD570}"/>
</file>

<file path=customXml/itemProps3.xml><?xml version="1.0" encoding="utf-8"?>
<ds:datastoreItem xmlns:ds="http://schemas.openxmlformats.org/officeDocument/2006/customXml" ds:itemID="{68DE28D0-D7C9-4E80-815C-606D36B18F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MUCLUC</vt:lpstr>
      <vt:lpstr>BIEU 01.CH</vt:lpstr>
      <vt:lpstr>BIEU 02.CH</vt:lpstr>
      <vt:lpstr>BIEU 06.CH</vt:lpstr>
      <vt:lpstr>BIEU 07.CH</vt:lpstr>
      <vt:lpstr>BIEU 08.CH</vt:lpstr>
      <vt:lpstr>BIEU 09.CH</vt:lpstr>
      <vt:lpstr>BIEU 10.CH</vt:lpstr>
      <vt:lpstr>BIEU 13. CC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2020-12-20T07:18:18Z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